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U:\Participant Choice Spec\Participant Choice Specialist\Spending plan\"/>
    </mc:Choice>
  </mc:AlternateContent>
  <xr:revisionPtr revIDLastSave="0" documentId="8_{94C58CA9-922A-47B5-912E-00A340003A6B}" xr6:coauthVersionLast="36" xr6:coauthVersionMax="36" xr10:uidLastSave="{00000000-0000-0000-0000-000000000000}"/>
  <workbookProtection workbookAlgorithmName="SHA-512" workbookHashValue="lcVllpH83KjqJmLuuByXQTRXAL1yMpUnNmfynZMTIm/goqtZ930+n7Nwb36S25yRg8Jx80/yzMRGF5YQepwNdw==" workbookSaltValue="+qWYKmyt897wPI3FzIogOw==" workbookSpinCount="100000" lockStructure="1"/>
  <bookViews>
    <workbookView xWindow="0" yWindow="0" windowWidth="28776" windowHeight="13860" activeTab="4" xr2:uid="{92B6774A-8166-4930-B89D-908876F86313}"/>
  </bookViews>
  <sheets>
    <sheet name="SMALL" sheetId="1" r:id="rId1"/>
    <sheet name="SM - MED" sheetId="7" r:id="rId2"/>
    <sheet name="MEDIUM" sheetId="8" r:id="rId3"/>
    <sheet name="MED - LARGE" sheetId="9" r:id="rId4"/>
    <sheet name="LARGE" sheetId="10" r:id="rId5"/>
    <sheet name="Data" sheetId="2" state="hidden" r:id="rId6"/>
    <sheet name="Service Codes" sheetId="4" r:id="rId7"/>
    <sheet name="FMS Rates" sheetId="3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4" i="7"/>
  <c r="I4" i="8"/>
  <c r="I4" i="9"/>
  <c r="D7" i="9"/>
  <c r="D8" i="9"/>
  <c r="D9" i="9"/>
  <c r="D10" i="9"/>
  <c r="D11" i="9"/>
  <c r="I12" i="9"/>
  <c r="A13" i="9"/>
  <c r="A14" i="9" s="1"/>
  <c r="A15" i="9" s="1"/>
  <c r="A16" i="9" s="1"/>
  <c r="A17" i="9" s="1"/>
  <c r="A18" i="9" s="1"/>
  <c r="A19" i="9" s="1"/>
  <c r="A20" i="9" s="1"/>
  <c r="A21" i="9" s="1"/>
  <c r="A23" i="9" s="1"/>
  <c r="A24" i="9" s="1"/>
  <c r="A25" i="9" s="1"/>
  <c r="A26" i="9" s="1"/>
  <c r="A27" i="9" s="1"/>
  <c r="A28" i="9" s="1"/>
  <c r="A29" i="9" s="1"/>
  <c r="A30" i="9" s="1"/>
  <c r="A31" i="9" s="1"/>
  <c r="D13" i="9"/>
  <c r="D14" i="9"/>
  <c r="D15" i="9"/>
  <c r="D16" i="9"/>
  <c r="D17" i="9"/>
  <c r="D18" i="9"/>
  <c r="D19" i="9"/>
  <c r="D20" i="9"/>
  <c r="D21" i="9"/>
  <c r="I22" i="9"/>
  <c r="D23" i="9"/>
  <c r="D24" i="9"/>
  <c r="D25" i="9"/>
  <c r="D26" i="9"/>
  <c r="D27" i="9"/>
  <c r="D28" i="9"/>
  <c r="D29" i="9"/>
  <c r="D30" i="9"/>
  <c r="D31" i="9"/>
  <c r="I32" i="9"/>
  <c r="I33" i="9"/>
  <c r="I34" i="9"/>
  <c r="I35" i="9"/>
  <c r="A36" i="9" l="1"/>
  <c r="I13" i="1"/>
  <c r="I22" i="7"/>
  <c r="I16" i="7"/>
  <c r="I10" i="7"/>
  <c r="I19" i="8"/>
  <c r="I11" i="8"/>
  <c r="I37" i="10"/>
  <c r="I13" i="10"/>
  <c r="I25" i="10"/>
  <c r="I24" i="7" l="1"/>
  <c r="I19" i="1"/>
  <c r="D15" i="1" l="1"/>
  <c r="D16" i="1"/>
  <c r="D14" i="1"/>
  <c r="D11" i="1"/>
  <c r="D12" i="1"/>
  <c r="D10" i="1"/>
  <c r="D8" i="1"/>
  <c r="I4" i="10" l="1"/>
  <c r="A14" i="10" l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6" i="10" s="1"/>
  <c r="D35" i="10"/>
  <c r="D36" i="10"/>
  <c r="D23" i="10"/>
  <c r="D24" i="10"/>
  <c r="D12" i="10"/>
  <c r="I39" i="10"/>
  <c r="D34" i="10"/>
  <c r="D33" i="10"/>
  <c r="D32" i="10"/>
  <c r="D31" i="10"/>
  <c r="D30" i="10"/>
  <c r="D29" i="10"/>
  <c r="D28" i="10"/>
  <c r="D27" i="10"/>
  <c r="D26" i="10"/>
  <c r="D22" i="10"/>
  <c r="D21" i="10"/>
  <c r="D20" i="10"/>
  <c r="D19" i="10"/>
  <c r="D18" i="10"/>
  <c r="D17" i="10"/>
  <c r="D16" i="10"/>
  <c r="D15" i="10"/>
  <c r="D14" i="10"/>
  <c r="D11" i="10"/>
  <c r="D10" i="10"/>
  <c r="D9" i="10"/>
  <c r="D8" i="10"/>
  <c r="D7" i="10"/>
  <c r="A25" i="8"/>
  <c r="A26" i="8" s="1"/>
  <c r="D25" i="8"/>
  <c r="D26" i="8"/>
  <c r="D17" i="8"/>
  <c r="D18" i="8"/>
  <c r="A12" i="8"/>
  <c r="D10" i="8"/>
  <c r="I29" i="8"/>
  <c r="D24" i="8"/>
  <c r="D23" i="8"/>
  <c r="D22" i="8"/>
  <c r="D21" i="8"/>
  <c r="D20" i="8"/>
  <c r="D16" i="8"/>
  <c r="D15" i="8"/>
  <c r="D14" i="8"/>
  <c r="D13" i="8"/>
  <c r="D12" i="8"/>
  <c r="A13" i="8"/>
  <c r="A14" i="8" s="1"/>
  <c r="A15" i="8" s="1"/>
  <c r="A16" i="8" s="1"/>
  <c r="D9" i="8"/>
  <c r="D8" i="8"/>
  <c r="D7" i="8"/>
  <c r="D19" i="7"/>
  <c r="D20" i="7"/>
  <c r="D21" i="7"/>
  <c r="D14" i="7"/>
  <c r="D15" i="7"/>
  <c r="A11" i="7"/>
  <c r="A12" i="7" s="1"/>
  <c r="A13" i="7" s="1"/>
  <c r="A14" i="7" s="1"/>
  <c r="A15" i="7" s="1"/>
  <c r="A17" i="7" s="1"/>
  <c r="D8" i="7"/>
  <c r="D9" i="7"/>
  <c r="D18" i="7"/>
  <c r="D17" i="7"/>
  <c r="D13" i="7"/>
  <c r="D12" i="7"/>
  <c r="D11" i="7"/>
  <c r="D7" i="7"/>
  <c r="A16" i="1"/>
  <c r="A15" i="1"/>
  <c r="A14" i="1"/>
  <c r="A12" i="1"/>
  <c r="A11" i="1"/>
  <c r="A10" i="1"/>
  <c r="A27" i="10" l="1"/>
  <c r="A28" i="10" s="1"/>
  <c r="A29" i="10" s="1"/>
  <c r="A30" i="10" s="1"/>
  <c r="A31" i="10" s="1"/>
  <c r="A32" i="10" s="1"/>
  <c r="A33" i="10" s="1"/>
  <c r="A34" i="10" s="1"/>
  <c r="A35" i="10" s="1"/>
  <c r="A36" i="10" s="1"/>
  <c r="I38" i="10"/>
  <c r="A41" i="10" s="1"/>
  <c r="A17" i="8"/>
  <c r="A18" i="8" s="1"/>
  <c r="A20" i="8" s="1"/>
  <c r="A21" i="8" s="1"/>
  <c r="A22" i="8" s="1"/>
  <c r="A23" i="8" s="1"/>
  <c r="A24" i="8" s="1"/>
  <c r="I28" i="8"/>
  <c r="A31" i="8" s="1"/>
  <c r="A18" i="7"/>
  <c r="A19" i="7" s="1"/>
  <c r="A20" i="7" s="1"/>
  <c r="A21" i="7" s="1"/>
  <c r="I23" i="7"/>
  <c r="A26" i="7" s="1"/>
  <c r="D7" i="1"/>
  <c r="I30" i="8" l="1"/>
  <c r="I40" i="10"/>
  <c r="I25" i="7"/>
  <c r="I17" i="1"/>
  <c r="I9" i="1"/>
  <c r="I18" i="1" l="1"/>
  <c r="I20" i="1" s="1"/>
  <c r="A21" i="1" l="1"/>
</calcChain>
</file>

<file path=xl/sharedStrings.xml><?xml version="1.0" encoding="utf-8"?>
<sst xmlns="http://schemas.openxmlformats.org/spreadsheetml/2006/main" count="307" uniqueCount="88">
  <si>
    <r>
      <rPr>
        <b/>
        <sz val="9"/>
        <rFont val="Arial"/>
        <family val="2"/>
      </rPr>
      <t>Service Code</t>
    </r>
  </si>
  <si>
    <r>
      <rPr>
        <b/>
        <sz val="9"/>
        <rFont val="Arial"/>
        <family val="2"/>
      </rPr>
      <t>Description/Providers</t>
    </r>
  </si>
  <si>
    <t>Community Living Supports</t>
  </si>
  <si>
    <t xml:space="preserve"> </t>
  </si>
  <si>
    <t>Bill Payer</t>
  </si>
  <si>
    <t>Co-Employer</t>
  </si>
  <si>
    <t>Sole-Employer</t>
  </si>
  <si>
    <t>0-4</t>
  </si>
  <si>
    <t>5-10</t>
  </si>
  <si>
    <t>11+</t>
  </si>
  <si>
    <t>Respite In-home</t>
  </si>
  <si>
    <t>Respite Facility - Out-of-Home</t>
  </si>
  <si>
    <t>Live-in Caregiver</t>
  </si>
  <si>
    <t>Homemaker</t>
  </si>
  <si>
    <t>Housing Access Supports</t>
  </si>
  <si>
    <t>Residential Facility</t>
  </si>
  <si>
    <t>Community Integration Supports</t>
  </si>
  <si>
    <t>Participant-Directed Goods and Services</t>
  </si>
  <si>
    <t>Individual Training and Education</t>
  </si>
  <si>
    <t>Employment Supports</t>
  </si>
  <si>
    <t>Technology Supports</t>
  </si>
  <si>
    <t>Transition Set-up Expenses</t>
  </si>
  <si>
    <t>Non-Medical Transportation</t>
  </si>
  <si>
    <t>Prevocational Supports</t>
  </si>
  <si>
    <t>Independent Facilitator</t>
  </si>
  <si>
    <t>Environmental Accessibility</t>
  </si>
  <si>
    <t>Acupuncture Services</t>
  </si>
  <si>
    <t>Personal Emergency Response Systems</t>
  </si>
  <si>
    <t>Home Health Aide</t>
  </si>
  <si>
    <t>Communication Support</t>
  </si>
  <si>
    <t>Skilled Nursing</t>
  </si>
  <si>
    <t>Nutritional Consultation</t>
  </si>
  <si>
    <t>Crisis Intervention and Supports</t>
  </si>
  <si>
    <t>Behavior Intervention and Supports</t>
  </si>
  <si>
    <t>Specialized Medical Equipment and Supplies</t>
  </si>
  <si>
    <t>Family/Consumer Training</t>
  </si>
  <si>
    <t>Dental Services</t>
  </si>
  <si>
    <t>Lenses and Frames</t>
  </si>
  <si>
    <t>Optometric-Optician Services</t>
  </si>
  <si>
    <t>Psychology Services</t>
  </si>
  <si>
    <t>Training and Counseling Services for Unpaid Caregivers</t>
  </si>
  <si>
    <t>Speech - Hearing and Language</t>
  </si>
  <si>
    <t>Chiropractor</t>
  </si>
  <si>
    <t>Massage Therapist</t>
  </si>
  <si>
    <t>Occupational Therapy</t>
  </si>
  <si>
    <t>Physical Therapy</t>
  </si>
  <si>
    <t>Vehicle Modifications and Adaptations</t>
  </si>
  <si>
    <t>Child Day Care Facility</t>
  </si>
  <si>
    <t>Bill Payer - L</t>
  </si>
  <si>
    <t>Co-Employer - L</t>
  </si>
  <si>
    <t>Sole-Employer - L</t>
  </si>
  <si>
    <t>Date</t>
  </si>
  <si>
    <t>Service Coordinator Signature</t>
  </si>
  <si>
    <t>Participant / Legal Representative Signature</t>
  </si>
  <si>
    <t>FMS Employee Burden Rate of</t>
  </si>
  <si>
    <t>ORGANIZACIÓN DE LA VIDA
(SDP CODES 310 – 330)</t>
  </si>
  <si>
    <t>CÓDIGO DE SERVICIO</t>
  </si>
  <si>
    <t>NOMBRE DE CÓDIGO DE SERVICIO</t>
  </si>
  <si>
    <t>NÚMERO DE ARTÍCULO</t>
  </si>
  <si>
    <t>CATEGORÍAS PRESUPUESTARIAS</t>
  </si>
  <si>
    <t>DETALLES (frecuencia del servicio, descripción del proveedor de servicios, cómo será el servicio, etc.)</t>
  </si>
  <si>
    <t>TARIFAS (incluido el porcentaje de carga de la empleadora, si corresponde)</t>
  </si>
  <si>
    <t>Total Annual</t>
  </si>
  <si>
    <t>NOMBRE DEL PARTICIPANTE</t>
  </si>
  <si>
    <t>FECHA DE NACIMIENTO</t>
  </si>
  <si>
    <t>RANGO DE 12 MESES DEL AÑO PRESUPUESTARIO DEL SDP (FECHAS DE PDV):</t>
  </si>
  <si>
    <t>FECHA DE ESTE DOCUMENTO DEL PLAN DE GASTOS (debe ser el primer día del mes):</t>
  </si>
  <si>
    <t>ES ESTA UNA REVISIÓN DEL PLAN DE GASTOS DE MITAD DE PRESUPUESTO (SÍ/NO)?</t>
  </si>
  <si>
    <t xml:space="preserve"> MONTO DEL PRESUPUESTO</t>
  </si>
  <si>
    <t>NÚMERO DE UCI</t>
  </si>
  <si>
    <t>Plan de Gastos de SDRC</t>
  </si>
  <si>
    <t>TIPO DE FMS</t>
  </si>
  <si>
    <t>FECHA DE IPA (SI CORRESPONDE)</t>
  </si>
  <si>
    <t>AGENCIA FMS</t>
  </si>
  <si>
    <t>NÚMERO DE PROVEEDORES</t>
  </si>
  <si>
    <t>RESULTADO DEL IPP</t>
  </si>
  <si>
    <t>ORGANIZACIÓN DE LA VIDA CÓDIGO DE SDP 310 – 330; SUBTOTAL</t>
  </si>
  <si>
    <t>SALUD Y SEGURIDAD CÓDIGO DE SDP 356 – 399; SUBTOTAL</t>
  </si>
  <si>
    <t>EMPLEO Y COMUNIDAD PARTICIPACIÓN CÓDIGO DE SDP 331 – 355; SUBTOTAL</t>
  </si>
  <si>
    <t>FONDOS RESTANTES</t>
  </si>
  <si>
    <t>TOTAL DEL PLAN DE GASTOS</t>
  </si>
  <si>
    <t>Firma de Coordinador de Servicios</t>
  </si>
  <si>
    <t>Fecha</t>
  </si>
  <si>
    <t>Firma del Participante / Representante Legal</t>
  </si>
  <si>
    <t>EMPLEO Y COMUNIDAD PARTICIPACIÓN
(SDP CODES 331  - 335)</t>
  </si>
  <si>
    <t xml:space="preserve">SALUD Y SEGURIDAD
(SDP CODES 356 – 399) </t>
  </si>
  <si>
    <t>CUOTA MENSUAL</t>
  </si>
  <si>
    <t>TOTAL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</si>
</sst>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4B08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/>
    </xf>
    <xf numFmtId="1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9" fillId="6" borderId="9" xfId="1" applyFont="1" applyFill="1" applyBorder="1" applyAlignment="1">
      <alignment horizontal="left" vertical="center" wrapText="1"/>
    </xf>
    <xf numFmtId="44" fontId="9" fillId="9" borderId="9" xfId="1" applyFont="1" applyFill="1" applyBorder="1" applyAlignment="1">
      <alignment horizontal="left" vertical="center" wrapText="1"/>
    </xf>
    <xf numFmtId="44" fontId="9" fillId="5" borderId="9" xfId="1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10" fillId="7" borderId="11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  <protection locked="0"/>
    </xf>
    <xf numFmtId="0" fontId="10" fillId="8" borderId="11" xfId="0" applyFont="1" applyFill="1" applyBorder="1" applyAlignment="1" applyProtection="1">
      <alignment horizontal="center" vertical="center" wrapText="1"/>
      <protection locked="0"/>
    </xf>
    <xf numFmtId="0" fontId="10" fillId="8" borderId="12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44" fontId="9" fillId="5" borderId="16" xfId="1" applyFont="1" applyFill="1" applyBorder="1" applyAlignment="1" applyProtection="1">
      <alignment horizontal="left" vertical="center"/>
      <protection locked="0"/>
    </xf>
    <xf numFmtId="0" fontId="8" fillId="7" borderId="19" xfId="0" applyFont="1" applyFill="1" applyBorder="1" applyAlignment="1">
      <alignment horizontal="center" vertical="center" wrapText="1"/>
    </xf>
    <xf numFmtId="44" fontId="9" fillId="7" borderId="20" xfId="1" applyFont="1" applyFill="1" applyBorder="1" applyAlignment="1" applyProtection="1">
      <alignment horizontal="left" vertical="center"/>
      <protection locked="0"/>
    </xf>
    <xf numFmtId="0" fontId="8" fillId="7" borderId="15" xfId="0" applyFont="1" applyFill="1" applyBorder="1" applyAlignment="1">
      <alignment horizontal="center" vertical="center" wrapText="1"/>
    </xf>
    <xf numFmtId="44" fontId="9" fillId="7" borderId="16" xfId="1" applyFont="1" applyFill="1" applyBorder="1" applyAlignment="1" applyProtection="1">
      <alignment horizontal="left" vertical="center"/>
      <protection locked="0"/>
    </xf>
    <xf numFmtId="44" fontId="9" fillId="7" borderId="18" xfId="1" applyFont="1" applyFill="1" applyBorder="1" applyAlignment="1" applyProtection="1">
      <alignment horizontal="left" vertical="center"/>
      <protection locked="0"/>
    </xf>
    <xf numFmtId="0" fontId="8" fillId="8" borderId="19" xfId="0" applyFont="1" applyFill="1" applyBorder="1" applyAlignment="1">
      <alignment horizontal="center" vertical="center" wrapText="1"/>
    </xf>
    <xf numFmtId="44" fontId="9" fillId="8" borderId="20" xfId="1" applyFont="1" applyFill="1" applyBorder="1" applyAlignment="1" applyProtection="1">
      <alignment horizontal="left" vertical="center"/>
      <protection locked="0"/>
    </xf>
    <xf numFmtId="44" fontId="9" fillId="8" borderId="21" xfId="1" applyFont="1" applyFill="1" applyBorder="1" applyAlignment="1" applyProtection="1">
      <alignment horizontal="left" vertical="center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3" xfId="0" applyFont="1" applyFill="1" applyBorder="1" applyAlignment="1" applyProtection="1">
      <alignment horizontal="left" vertical="center" wrapText="1"/>
      <protection locked="0"/>
    </xf>
    <xf numFmtId="0" fontId="3" fillId="7" borderId="5" xfId="0" applyFont="1" applyFill="1" applyBorder="1" applyAlignment="1" applyProtection="1">
      <alignment horizontal="left" vertical="center" wrapText="1"/>
      <protection locked="0"/>
    </xf>
    <xf numFmtId="0" fontId="3" fillId="8" borderId="11" xfId="0" applyFont="1" applyFill="1" applyBorder="1" applyAlignment="1" applyProtection="1">
      <alignment horizontal="left" vertical="center" wrapText="1"/>
      <protection locked="0"/>
    </xf>
    <xf numFmtId="0" fontId="3" fillId="8" borderId="12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centerContinuous" vertical="center" wrapText="1"/>
      <protection locked="0"/>
    </xf>
    <xf numFmtId="0" fontId="3" fillId="5" borderId="2" xfId="0" applyFont="1" applyFill="1" applyBorder="1" applyAlignment="1" applyProtection="1">
      <alignment horizontal="centerContinuous" vertical="center" wrapText="1"/>
      <protection locked="0"/>
    </xf>
    <xf numFmtId="0" fontId="3" fillId="5" borderId="22" xfId="0" applyFont="1" applyFill="1" applyBorder="1" applyAlignment="1" applyProtection="1">
      <alignment horizontal="centerContinuous" vertical="center" wrapText="1"/>
      <protection locked="0"/>
    </xf>
    <xf numFmtId="0" fontId="3" fillId="5" borderId="23" xfId="0" applyFont="1" applyFill="1" applyBorder="1" applyAlignment="1" applyProtection="1">
      <alignment horizontal="centerContinuous" vertical="center" wrapText="1"/>
      <protection locked="0"/>
    </xf>
    <xf numFmtId="0" fontId="3" fillId="7" borderId="14" xfId="0" applyFont="1" applyFill="1" applyBorder="1" applyAlignment="1" applyProtection="1">
      <alignment horizontal="left" vertical="center" wrapText="1"/>
      <protection locked="0"/>
    </xf>
    <xf numFmtId="0" fontId="3" fillId="7" borderId="2" xfId="0" applyFont="1" applyFill="1" applyBorder="1" applyAlignment="1" applyProtection="1">
      <alignment horizontal="left" vertical="center" wrapText="1"/>
      <protection locked="0"/>
    </xf>
    <xf numFmtId="0" fontId="3" fillId="7" borderId="22" xfId="0" applyFont="1" applyFill="1" applyBorder="1" applyAlignment="1" applyProtection="1">
      <alignment horizontal="left" vertical="center" wrapText="1"/>
      <protection locked="0"/>
    </xf>
    <xf numFmtId="0" fontId="3" fillId="7" borderId="13" xfId="0" applyFont="1" applyFill="1" applyBorder="1" applyAlignment="1" applyProtection="1">
      <alignment horizontal="centerContinuous" vertical="center" wrapText="1"/>
      <protection locked="0"/>
    </xf>
    <xf numFmtId="0" fontId="3" fillId="7" borderId="2" xfId="0" applyFont="1" applyFill="1" applyBorder="1" applyAlignment="1" applyProtection="1">
      <alignment horizontal="centerContinuous" vertical="center" wrapText="1"/>
      <protection locked="0"/>
    </xf>
    <xf numFmtId="0" fontId="3" fillId="7" borderId="23" xfId="0" applyFont="1" applyFill="1" applyBorder="1" applyAlignment="1" applyProtection="1">
      <alignment horizontal="centerContinuous" vertical="center" wrapText="1"/>
      <protection locked="0"/>
    </xf>
    <xf numFmtId="0" fontId="3" fillId="7" borderId="22" xfId="0" applyFont="1" applyFill="1" applyBorder="1" applyAlignment="1" applyProtection="1">
      <alignment horizontal="centerContinuous" vertical="center" wrapText="1"/>
      <protection locked="0"/>
    </xf>
    <xf numFmtId="0" fontId="3" fillId="7" borderId="24" xfId="0" applyFont="1" applyFill="1" applyBorder="1" applyAlignment="1" applyProtection="1">
      <alignment horizontal="centerContinuous" vertical="center" wrapText="1"/>
      <protection locked="0"/>
    </xf>
    <xf numFmtId="0" fontId="3" fillId="7" borderId="14" xfId="0" applyFont="1" applyFill="1" applyBorder="1" applyAlignment="1" applyProtection="1">
      <alignment horizontal="centerContinuous" vertical="center" wrapText="1"/>
      <protection locked="0"/>
    </xf>
    <xf numFmtId="0" fontId="3" fillId="8" borderId="14" xfId="0" applyFont="1" applyFill="1" applyBorder="1" applyAlignment="1" applyProtection="1">
      <alignment horizontal="left" vertical="center" wrapText="1"/>
      <protection locked="0"/>
    </xf>
    <xf numFmtId="0" fontId="3" fillId="8" borderId="25" xfId="0" applyFont="1" applyFill="1" applyBorder="1" applyAlignment="1" applyProtection="1">
      <alignment horizontal="left" vertical="center" wrapText="1"/>
      <protection locked="0"/>
    </xf>
    <xf numFmtId="0" fontId="3" fillId="8" borderId="13" xfId="0" applyFont="1" applyFill="1" applyBorder="1" applyAlignment="1" applyProtection="1">
      <alignment horizontal="centerContinuous" vertical="center" wrapText="1"/>
      <protection locked="0"/>
    </xf>
    <xf numFmtId="0" fontId="3" fillId="8" borderId="2" xfId="0" applyFont="1" applyFill="1" applyBorder="1" applyAlignment="1" applyProtection="1">
      <alignment horizontal="centerContinuous" vertical="center" wrapText="1"/>
      <protection locked="0"/>
    </xf>
    <xf numFmtId="0" fontId="3" fillId="8" borderId="23" xfId="0" applyFont="1" applyFill="1" applyBorder="1" applyAlignment="1" applyProtection="1">
      <alignment horizontal="centerContinuous" vertical="center" wrapText="1"/>
      <protection locked="0"/>
    </xf>
    <xf numFmtId="0" fontId="3" fillId="8" borderId="22" xfId="0" applyFont="1" applyFill="1" applyBorder="1" applyAlignment="1" applyProtection="1">
      <alignment horizontal="centerContinuous" vertical="center" wrapText="1"/>
      <protection locked="0"/>
    </xf>
    <xf numFmtId="49" fontId="4" fillId="10" borderId="11" xfId="0" applyNumberFormat="1" applyFont="1" applyFill="1" applyBorder="1" applyAlignment="1" applyProtection="1">
      <alignment horizontal="center" vertical="center" wrapText="1"/>
      <protection locked="0"/>
    </xf>
    <xf numFmtId="14" fontId="16" fillId="10" borderId="3" xfId="0" applyNumberFormat="1" applyFont="1" applyFill="1" applyBorder="1" applyAlignment="1" applyProtection="1">
      <alignment horizontal="center" vertical="center"/>
      <protection locked="0"/>
    </xf>
    <xf numFmtId="1" fontId="17" fillId="10" borderId="3" xfId="0" applyNumberFormat="1" applyFont="1" applyFill="1" applyBorder="1" applyAlignment="1" applyProtection="1">
      <alignment horizontal="center" vertical="center"/>
      <protection locked="0"/>
    </xf>
    <xf numFmtId="0" fontId="6" fillId="10" borderId="11" xfId="0" applyFont="1" applyFill="1" applyBorder="1" applyAlignment="1" applyProtection="1">
      <alignment horizontal="center" vertical="center" wrapText="1"/>
      <protection locked="0"/>
    </xf>
    <xf numFmtId="14" fontId="15" fillId="10" borderId="3" xfId="1" applyNumberFormat="1" applyFont="1" applyFill="1" applyBorder="1" applyAlignment="1" applyProtection="1">
      <alignment horizontal="center" vertical="center"/>
      <protection locked="0"/>
    </xf>
    <xf numFmtId="49" fontId="16" fillId="10" borderId="3" xfId="0" applyNumberFormat="1" applyFont="1" applyFill="1" applyBorder="1" applyAlignment="1" applyProtection="1">
      <alignment horizontal="center" vertical="center" wrapText="1"/>
      <protection locked="0"/>
    </xf>
    <xf numFmtId="44" fontId="16" fillId="10" borderId="11" xfId="1" applyFont="1" applyFill="1" applyBorder="1" applyAlignment="1" applyProtection="1">
      <alignment vertical="center" wrapText="1"/>
      <protection locked="0"/>
    </xf>
    <xf numFmtId="14" fontId="16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10" borderId="3" xfId="0" applyFont="1" applyFill="1" applyBorder="1" applyAlignment="1" applyProtection="1">
      <alignment horizontal="center" vertical="center" wrapText="1"/>
      <protection locked="0"/>
    </xf>
    <xf numFmtId="49" fontId="16" fillId="1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Continuous" vertical="center" wrapText="1"/>
      <protection locked="0"/>
    </xf>
    <xf numFmtId="0" fontId="3" fillId="8" borderId="14" xfId="0" applyFont="1" applyFill="1" applyBorder="1" applyAlignment="1" applyProtection="1">
      <alignment horizontal="centerContinuous" vertical="center" wrapText="1"/>
      <protection locked="0"/>
    </xf>
    <xf numFmtId="44" fontId="0" fillId="0" borderId="0" xfId="1" applyFont="1"/>
    <xf numFmtId="0" fontId="6" fillId="10" borderId="20" xfId="0" applyFont="1" applyFill="1" applyBorder="1" applyAlignment="1" applyProtection="1">
      <alignment horizontal="center" vertical="center"/>
      <protection locked="0"/>
    </xf>
    <xf numFmtId="164" fontId="16" fillId="11" borderId="16" xfId="1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11" fillId="8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44" fontId="9" fillId="2" borderId="9" xfId="1" applyFont="1" applyFill="1" applyBorder="1" applyAlignment="1" applyProtection="1">
      <alignment horizontal="left" vertical="center" wrapText="1"/>
    </xf>
    <xf numFmtId="9" fontId="6" fillId="10" borderId="16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/>
    </xf>
    <xf numFmtId="0" fontId="11" fillId="7" borderId="11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4" fontId="4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7" borderId="24" xfId="0" applyFont="1" applyFill="1" applyBorder="1" applyAlignment="1" applyProtection="1">
      <alignment horizontal="center" vertical="center" wrapText="1"/>
      <protection locked="0"/>
    </xf>
    <xf numFmtId="0" fontId="3" fillId="7" borderId="14" xfId="0" applyFont="1" applyFill="1" applyBorder="1" applyAlignment="1" applyProtection="1">
      <alignment horizontal="center" vertical="center" wrapText="1"/>
      <protection locked="0"/>
    </xf>
    <xf numFmtId="0" fontId="3" fillId="7" borderId="13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23" xfId="0" applyFont="1" applyFill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3" fillId="8" borderId="24" xfId="0" applyFont="1" applyFill="1" applyBorder="1" applyAlignment="1" applyProtection="1">
      <alignment horizontal="center" vertical="center" wrapText="1"/>
      <protection locked="0"/>
    </xf>
    <xf numFmtId="0" fontId="3" fillId="8" borderId="14" xfId="0" applyFont="1" applyFill="1" applyBorder="1" applyAlignment="1" applyProtection="1">
      <alignment horizontal="center" vertical="center" wrapText="1"/>
      <protection locked="0"/>
    </xf>
    <xf numFmtId="0" fontId="3" fillId="8" borderId="13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50"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theme="5" tint="0.39994506668294322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0</xdr:row>
      <xdr:rowOff>0</xdr:rowOff>
    </xdr:from>
    <xdr:to>
      <xdr:col>8</xdr:col>
      <xdr:colOff>1285875</xdr:colOff>
      <xdr:row>0</xdr:row>
      <xdr:rowOff>534390</xdr:rowOff>
    </xdr:to>
    <xdr:pic>
      <xdr:nvPicPr>
        <xdr:cNvPr id="6" name="Picture 5" descr="SDRC-Logo-White-NoName.png">
          <a:extLst>
            <a:ext uri="{FF2B5EF4-FFF2-40B4-BE49-F238E27FC236}">
              <a16:creationId xmlns:a16="http://schemas.microsoft.com/office/drawing/2014/main" id="{E0DB491C-CC12-430B-9C6E-EEC65CFF3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457200" cy="53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542925</xdr:colOff>
      <xdr:row>0</xdr:row>
      <xdr:rowOff>534390</xdr:rowOff>
    </xdr:to>
    <xdr:pic>
      <xdr:nvPicPr>
        <xdr:cNvPr id="7" name="Picture 6" descr="SDRC-Logo-White-NoName.png">
          <a:extLst>
            <a:ext uri="{FF2B5EF4-FFF2-40B4-BE49-F238E27FC236}">
              <a16:creationId xmlns:a16="http://schemas.microsoft.com/office/drawing/2014/main" id="{D07B940A-EC56-4F55-9633-6EAC8014E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457200" cy="534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0</xdr:row>
      <xdr:rowOff>0</xdr:rowOff>
    </xdr:from>
    <xdr:to>
      <xdr:col>8</xdr:col>
      <xdr:colOff>1285875</xdr:colOff>
      <xdr:row>0</xdr:row>
      <xdr:rowOff>542925</xdr:rowOff>
    </xdr:to>
    <xdr:pic>
      <xdr:nvPicPr>
        <xdr:cNvPr id="2" name="Picture 1" descr="SDRC-Logo-White-NoName.png">
          <a:extLst>
            <a:ext uri="{FF2B5EF4-FFF2-40B4-BE49-F238E27FC236}">
              <a16:creationId xmlns:a16="http://schemas.microsoft.com/office/drawing/2014/main" id="{556E23C4-5F24-4645-87CE-268F6DC8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457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542925</xdr:colOff>
      <xdr:row>0</xdr:row>
      <xdr:rowOff>542925</xdr:rowOff>
    </xdr:to>
    <xdr:pic>
      <xdr:nvPicPr>
        <xdr:cNvPr id="3" name="Picture 2" descr="SDRC-Logo-White-NoName.png">
          <a:extLst>
            <a:ext uri="{FF2B5EF4-FFF2-40B4-BE49-F238E27FC236}">
              <a16:creationId xmlns:a16="http://schemas.microsoft.com/office/drawing/2014/main" id="{5D0E4C0A-DC47-4CE1-B597-F62F2F54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4572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0</xdr:row>
      <xdr:rowOff>0</xdr:rowOff>
    </xdr:from>
    <xdr:to>
      <xdr:col>8</xdr:col>
      <xdr:colOff>1285875</xdr:colOff>
      <xdr:row>0</xdr:row>
      <xdr:rowOff>533399</xdr:rowOff>
    </xdr:to>
    <xdr:pic>
      <xdr:nvPicPr>
        <xdr:cNvPr id="2" name="Picture 1" descr="SDRC-Logo-White-NoName.png">
          <a:extLst>
            <a:ext uri="{FF2B5EF4-FFF2-40B4-BE49-F238E27FC236}">
              <a16:creationId xmlns:a16="http://schemas.microsoft.com/office/drawing/2014/main" id="{E0AFE4AB-689E-41BC-BBFC-A298DDA76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457200" cy="53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0</xdr:col>
      <xdr:colOff>542925</xdr:colOff>
      <xdr:row>0</xdr:row>
      <xdr:rowOff>523875</xdr:rowOff>
    </xdr:to>
    <xdr:pic>
      <xdr:nvPicPr>
        <xdr:cNvPr id="3" name="Picture 2" descr="SDRC-Logo-White-NoName.png">
          <a:extLst>
            <a:ext uri="{FF2B5EF4-FFF2-40B4-BE49-F238E27FC236}">
              <a16:creationId xmlns:a16="http://schemas.microsoft.com/office/drawing/2014/main" id="{DDB4C3F1-8210-4282-9999-392D29990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4572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0</xdr:row>
      <xdr:rowOff>0</xdr:rowOff>
    </xdr:from>
    <xdr:to>
      <xdr:col>8</xdr:col>
      <xdr:colOff>1285875</xdr:colOff>
      <xdr:row>0</xdr:row>
      <xdr:rowOff>504825</xdr:rowOff>
    </xdr:to>
    <xdr:pic>
      <xdr:nvPicPr>
        <xdr:cNvPr id="2" name="Picture 1" descr="SDRC-Logo-White-NoName.png">
          <a:extLst>
            <a:ext uri="{FF2B5EF4-FFF2-40B4-BE49-F238E27FC236}">
              <a16:creationId xmlns:a16="http://schemas.microsoft.com/office/drawing/2014/main" id="{A5ECADDE-B574-49FD-8EC4-F8A2B400D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4572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</xdr:rowOff>
    </xdr:from>
    <xdr:to>
      <xdr:col>0</xdr:col>
      <xdr:colOff>542925</xdr:colOff>
      <xdr:row>0</xdr:row>
      <xdr:rowOff>514351</xdr:rowOff>
    </xdr:to>
    <xdr:pic>
      <xdr:nvPicPr>
        <xdr:cNvPr id="3" name="Picture 2" descr="SDRC-Logo-White-NoName.png">
          <a:extLst>
            <a:ext uri="{FF2B5EF4-FFF2-40B4-BE49-F238E27FC236}">
              <a16:creationId xmlns:a16="http://schemas.microsoft.com/office/drawing/2014/main" id="{1A7AD740-495E-4DAE-AA28-393124506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"/>
          <a:ext cx="4572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795057</xdr:colOff>
      <xdr:row>0</xdr:row>
      <xdr:rowOff>44823</xdr:rowOff>
    </xdr:from>
    <xdr:to>
      <xdr:col>8</xdr:col>
      <xdr:colOff>1252257</xdr:colOff>
      <xdr:row>0</xdr:row>
      <xdr:rowOff>549648</xdr:rowOff>
    </xdr:to>
    <xdr:pic>
      <xdr:nvPicPr>
        <xdr:cNvPr id="10" name="Picture 9" descr="SDRC-Logo-White-NoName.png">
          <a:extLst>
            <a:ext uri="{FF2B5EF4-FFF2-40B4-BE49-F238E27FC236}">
              <a16:creationId xmlns:a16="http://schemas.microsoft.com/office/drawing/2014/main" id="{B4400505-F586-4FE5-9BC6-E40D4B7B2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9145" y="44823"/>
          <a:ext cx="4572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33619</xdr:rowOff>
    </xdr:from>
    <xdr:to>
      <xdr:col>0</xdr:col>
      <xdr:colOff>542925</xdr:colOff>
      <xdr:row>0</xdr:row>
      <xdr:rowOff>547969</xdr:rowOff>
    </xdr:to>
    <xdr:pic>
      <xdr:nvPicPr>
        <xdr:cNvPr id="11" name="Picture 10" descr="SDRC-Logo-White-NoName.png">
          <a:extLst>
            <a:ext uri="{FF2B5EF4-FFF2-40B4-BE49-F238E27FC236}">
              <a16:creationId xmlns:a16="http://schemas.microsoft.com/office/drawing/2014/main" id="{2DD0F747-6502-41F7-838E-84C70B492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3619"/>
          <a:ext cx="4572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</xdr:row>
      <xdr:rowOff>9525</xdr:rowOff>
    </xdr:from>
    <xdr:to>
      <xdr:col>17</xdr:col>
      <xdr:colOff>420583</xdr:colOff>
      <xdr:row>50</xdr:row>
      <xdr:rowOff>96565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3186A67-7730-46C4-A170-37527CDD9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6" y="200025"/>
          <a:ext cx="10621857" cy="9421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10</xdr:col>
      <xdr:colOff>343799</xdr:colOff>
      <xdr:row>39</xdr:row>
      <xdr:rowOff>124865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BE4962-60DF-4003-B322-BBC2AB7AC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775"/>
          <a:ext cx="6439799" cy="74495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63256-5E70-44DF-B49F-5DFD83BCBE29}">
  <sheetPr codeName="Sheet1">
    <tabColor theme="4" tint="0.79998168889431442"/>
  </sheetPr>
  <dimension ref="A1:L37"/>
  <sheetViews>
    <sheetView showGridLines="0" showRowColHeaders="0" zoomScale="85" zoomScaleNormal="85" workbookViewId="0">
      <selection activeCell="G12" sqref="G12"/>
    </sheetView>
  </sheetViews>
  <sheetFormatPr defaultColWidth="9.109375" defaultRowHeight="14.4" x14ac:dyDescent="0.3"/>
  <cols>
    <col min="1" max="1" width="16" style="1" customWidth="1"/>
    <col min="2" max="2" width="26.44140625" style="1" customWidth="1"/>
    <col min="3" max="3" width="11.5546875" style="1" customWidth="1"/>
    <col min="4" max="4" width="29.88671875" style="1" customWidth="1"/>
    <col min="5" max="5" width="25.88671875" style="1" customWidth="1"/>
    <col min="6" max="6" width="29.6640625" style="1" customWidth="1"/>
    <col min="7" max="7" width="41" style="1" customWidth="1"/>
    <col min="8" max="8" width="27.6640625" style="1" customWidth="1"/>
    <col min="9" max="9" width="20.109375" style="2" customWidth="1"/>
    <col min="10" max="16384" width="9.109375" style="2"/>
  </cols>
  <sheetData>
    <row r="1" spans="1:12" ht="46.5" customHeight="1" thickBot="1" x14ac:dyDescent="0.35">
      <c r="A1" s="129" t="s">
        <v>70</v>
      </c>
      <c r="B1" s="130"/>
      <c r="C1" s="130"/>
      <c r="D1" s="130"/>
      <c r="E1" s="130"/>
      <c r="F1" s="130"/>
      <c r="G1" s="130"/>
      <c r="H1" s="130"/>
      <c r="I1" s="131"/>
    </row>
    <row r="2" spans="1:12" s="3" customFormat="1" ht="28.5" customHeight="1" x14ac:dyDescent="0.3">
      <c r="A2" s="96" t="s">
        <v>63</v>
      </c>
      <c r="B2" s="61"/>
      <c r="C2" s="133" t="s">
        <v>65</v>
      </c>
      <c r="D2" s="134"/>
      <c r="E2" s="64"/>
      <c r="F2" s="97" t="s">
        <v>68</v>
      </c>
      <c r="G2" s="67"/>
      <c r="H2" s="25" t="s">
        <v>71</v>
      </c>
      <c r="I2" s="74"/>
    </row>
    <row r="3" spans="1:12" ht="23.25" customHeight="1" x14ac:dyDescent="0.3">
      <c r="A3" s="95" t="s">
        <v>64</v>
      </c>
      <c r="B3" s="62"/>
      <c r="C3" s="135" t="s">
        <v>66</v>
      </c>
      <c r="D3" s="136"/>
      <c r="E3" s="65"/>
      <c r="F3" s="99" t="s">
        <v>72</v>
      </c>
      <c r="G3" s="68"/>
      <c r="H3" s="99" t="s">
        <v>74</v>
      </c>
      <c r="I3" s="70"/>
    </row>
    <row r="4" spans="1:12" ht="23.25" customHeight="1" x14ac:dyDescent="0.3">
      <c r="A4" s="94" t="s">
        <v>69</v>
      </c>
      <c r="B4" s="63"/>
      <c r="C4" s="135" t="s">
        <v>67</v>
      </c>
      <c r="D4" s="136"/>
      <c r="E4" s="66"/>
      <c r="F4" s="98" t="s">
        <v>73</v>
      </c>
      <c r="G4" s="69"/>
      <c r="H4" s="8" t="s">
        <v>86</v>
      </c>
      <c r="I4" s="75" t="e">
        <f>VLOOKUP(I2,Data!$F$3:$I$9,MATCH(I3,Data!$F$3:$I$3,0),FALSE)</f>
        <v>#N/A</v>
      </c>
    </row>
    <row r="5" spans="1:12" ht="16.5" customHeight="1" x14ac:dyDescent="0.3">
      <c r="A5" s="137" t="s">
        <v>54</v>
      </c>
      <c r="B5" s="138"/>
      <c r="C5" s="138"/>
      <c r="D5" s="138"/>
      <c r="E5" s="138"/>
      <c r="F5" s="138"/>
      <c r="G5" s="138"/>
      <c r="H5" s="138"/>
      <c r="I5" s="89"/>
    </row>
    <row r="6" spans="1:12" s="4" customFormat="1" ht="36" customHeight="1" x14ac:dyDescent="0.3">
      <c r="A6" s="93" t="s">
        <v>58</v>
      </c>
      <c r="B6" s="22" t="s">
        <v>59</v>
      </c>
      <c r="C6" s="100" t="s">
        <v>56</v>
      </c>
      <c r="D6" s="92" t="s">
        <v>57</v>
      </c>
      <c r="E6" s="132" t="s">
        <v>75</v>
      </c>
      <c r="F6" s="132"/>
      <c r="G6" s="23" t="s">
        <v>60</v>
      </c>
      <c r="H6" s="23" t="s">
        <v>61</v>
      </c>
      <c r="I6" s="26" t="s">
        <v>87</v>
      </c>
    </row>
    <row r="7" spans="1:12" ht="27.6" x14ac:dyDescent="0.3">
      <c r="A7" s="27">
        <v>1</v>
      </c>
      <c r="B7" s="13" t="s">
        <v>55</v>
      </c>
      <c r="C7" s="15"/>
      <c r="D7" s="81" t="str">
        <f>IF(C7&gt;300,VLOOKUP(C7,Data!$A$2:$B$40,2,FALSE),"")</f>
        <v/>
      </c>
      <c r="E7" s="42"/>
      <c r="F7" s="43"/>
      <c r="G7" s="16"/>
      <c r="H7" s="16"/>
      <c r="I7" s="28"/>
    </row>
    <row r="8" spans="1:12" ht="28.2" thickBot="1" x14ac:dyDescent="0.35">
      <c r="A8" s="27">
        <v>2</v>
      </c>
      <c r="B8" s="13" t="s">
        <v>55</v>
      </c>
      <c r="C8" s="15"/>
      <c r="D8" s="81" t="str">
        <f>IF(C8&gt;300,VLOOKUP(C8,Data!$A$2:$B$40,2,FALSE),"")</f>
        <v/>
      </c>
      <c r="E8" s="45"/>
      <c r="F8" s="44"/>
      <c r="G8" s="16"/>
      <c r="H8" s="16"/>
      <c r="I8" s="28"/>
    </row>
    <row r="9" spans="1:12" ht="24" customHeight="1" thickBot="1" x14ac:dyDescent="0.35">
      <c r="A9" s="114" t="s">
        <v>76</v>
      </c>
      <c r="B9" s="115"/>
      <c r="C9" s="115"/>
      <c r="D9" s="115"/>
      <c r="E9" s="115"/>
      <c r="F9" s="115"/>
      <c r="G9" s="115"/>
      <c r="H9" s="116"/>
      <c r="I9" s="9">
        <f>SUM(I7:I8)</f>
        <v>0</v>
      </c>
    </row>
    <row r="10" spans="1:12" ht="41.4" x14ac:dyDescent="0.3">
      <c r="A10" s="29">
        <f>+A8+1</f>
        <v>3</v>
      </c>
      <c r="B10" s="91" t="s">
        <v>84</v>
      </c>
      <c r="C10" s="17"/>
      <c r="D10" s="82" t="str">
        <f>IF(C10&gt;300,VLOOKUP(C10,Data!$A$2:$B$40,2,FALSE),"")</f>
        <v/>
      </c>
      <c r="E10" s="53"/>
      <c r="F10" s="54"/>
      <c r="G10" s="46"/>
      <c r="H10" s="37"/>
      <c r="I10" s="30"/>
      <c r="L10"/>
    </row>
    <row r="11" spans="1:12" ht="41.4" x14ac:dyDescent="0.3">
      <c r="A11" s="31">
        <f>+A10+1</f>
        <v>4</v>
      </c>
      <c r="B11" s="91" t="s">
        <v>84</v>
      </c>
      <c r="C11" s="18"/>
      <c r="D11" s="82" t="str">
        <f>IF(C11&gt;300,VLOOKUP(C11,Data!$A$2:$B$40,2,FALSE),"")</f>
        <v/>
      </c>
      <c r="E11" s="49"/>
      <c r="F11" s="50"/>
      <c r="G11" s="47"/>
      <c r="H11" s="38"/>
      <c r="I11" s="32"/>
    </row>
    <row r="12" spans="1:12" ht="42" thickBot="1" x14ac:dyDescent="0.35">
      <c r="A12" s="31">
        <f>+A11+1</f>
        <v>5</v>
      </c>
      <c r="B12" s="91" t="s">
        <v>84</v>
      </c>
      <c r="C12" s="19"/>
      <c r="D12" s="82" t="str">
        <f>IF(C12&gt;300,VLOOKUP(C12,Data!$A$2:$B$40,2,FALSE),"")</f>
        <v/>
      </c>
      <c r="E12" s="51"/>
      <c r="F12" s="52"/>
      <c r="G12" s="48"/>
      <c r="H12" s="39"/>
      <c r="I12" s="33"/>
    </row>
    <row r="13" spans="1:12" ht="24" customHeight="1" thickBot="1" x14ac:dyDescent="0.35">
      <c r="A13" s="114" t="s">
        <v>78</v>
      </c>
      <c r="B13" s="115"/>
      <c r="C13" s="115"/>
      <c r="D13" s="115"/>
      <c r="E13" s="115"/>
      <c r="F13" s="115"/>
      <c r="G13" s="115"/>
      <c r="H13" s="116"/>
      <c r="I13" s="9">
        <f>SUM(I10:I12)</f>
        <v>0</v>
      </c>
    </row>
    <row r="14" spans="1:12" ht="27.6" x14ac:dyDescent="0.3">
      <c r="A14" s="34">
        <f>+A12+1</f>
        <v>6</v>
      </c>
      <c r="B14" s="12" t="s">
        <v>85</v>
      </c>
      <c r="C14" s="20"/>
      <c r="D14" s="80" t="str">
        <f>IF(C14&gt;300,VLOOKUP(C14,Data!$A$2:$B$40,2,FALSE),"")</f>
        <v/>
      </c>
      <c r="E14" s="71"/>
      <c r="F14" s="72"/>
      <c r="G14" s="55"/>
      <c r="H14" s="40"/>
      <c r="I14" s="35"/>
    </row>
    <row r="15" spans="1:12" ht="27.6" x14ac:dyDescent="0.3">
      <c r="A15" s="34">
        <f>+A14+1</f>
        <v>7</v>
      </c>
      <c r="B15" s="12" t="s">
        <v>85</v>
      </c>
      <c r="C15" s="20"/>
      <c r="D15" s="80" t="str">
        <f>IF(C15&gt;300,VLOOKUP(C15,Data!$A$2:$B$40,2,FALSE),"")</f>
        <v/>
      </c>
      <c r="E15" s="57"/>
      <c r="F15" s="58"/>
      <c r="G15" s="55"/>
      <c r="H15" s="40"/>
      <c r="I15" s="35"/>
    </row>
    <row r="16" spans="1:12" ht="28.2" thickBot="1" x14ac:dyDescent="0.35">
      <c r="A16" s="34">
        <f>+A15+1</f>
        <v>8</v>
      </c>
      <c r="B16" s="12" t="s">
        <v>85</v>
      </c>
      <c r="C16" s="21"/>
      <c r="D16" s="80" t="str">
        <f>IF(C16&gt;300,VLOOKUP(C16,Data!$A$2:$B$40,2,FALSE),"")</f>
        <v/>
      </c>
      <c r="E16" s="59"/>
      <c r="F16" s="60"/>
      <c r="G16" s="56"/>
      <c r="H16" s="41"/>
      <c r="I16" s="36"/>
    </row>
    <row r="17" spans="1:9" ht="24" customHeight="1" thickBot="1" x14ac:dyDescent="0.35">
      <c r="A17" s="114" t="s">
        <v>77</v>
      </c>
      <c r="B17" s="115"/>
      <c r="C17" s="115"/>
      <c r="D17" s="115"/>
      <c r="E17" s="115"/>
      <c r="F17" s="115"/>
      <c r="G17" s="115"/>
      <c r="H17" s="116"/>
      <c r="I17" s="9">
        <f>SUM(I14:I16)</f>
        <v>0</v>
      </c>
    </row>
    <row r="18" spans="1:9" ht="24" customHeight="1" thickBot="1" x14ac:dyDescent="0.35">
      <c r="A18" s="117" t="s">
        <v>80</v>
      </c>
      <c r="B18" s="118"/>
      <c r="C18" s="118"/>
      <c r="D18" s="118"/>
      <c r="E18" s="118"/>
      <c r="F18" s="118"/>
      <c r="G18" s="118"/>
      <c r="H18" s="119"/>
      <c r="I18" s="10">
        <f>+I17+I13+I9</f>
        <v>0</v>
      </c>
    </row>
    <row r="19" spans="1:9" ht="24" customHeight="1" thickBot="1" x14ac:dyDescent="0.35">
      <c r="A19" s="120" t="s">
        <v>68</v>
      </c>
      <c r="B19" s="121"/>
      <c r="C19" s="121"/>
      <c r="D19" s="121"/>
      <c r="E19" s="121"/>
      <c r="F19" s="121"/>
      <c r="G19" s="121"/>
      <c r="H19" s="122"/>
      <c r="I19" s="88">
        <f>+G2</f>
        <v>0</v>
      </c>
    </row>
    <row r="20" spans="1:9" ht="24" customHeight="1" thickBot="1" x14ac:dyDescent="0.35">
      <c r="A20" s="123" t="s">
        <v>79</v>
      </c>
      <c r="B20" s="124"/>
      <c r="C20" s="124"/>
      <c r="D20" s="124"/>
      <c r="E20" s="124"/>
      <c r="F20" s="124"/>
      <c r="G20" s="124"/>
      <c r="H20" s="125"/>
      <c r="I20" s="11">
        <f>+I19-I18</f>
        <v>0</v>
      </c>
    </row>
    <row r="21" spans="1:9" ht="30" customHeight="1" x14ac:dyDescent="0.3">
      <c r="A21" s="126" t="str">
        <f>IF(I18&gt;I19,"ERROR - SPENDING PLAN IS OVERBUDGET","")</f>
        <v/>
      </c>
      <c r="B21" s="126"/>
      <c r="C21" s="126"/>
      <c r="D21" s="126"/>
      <c r="E21" s="126"/>
      <c r="F21" s="126"/>
      <c r="G21" s="126"/>
      <c r="H21" s="126"/>
      <c r="I21" s="126"/>
    </row>
    <row r="22" spans="1:9" ht="30" customHeight="1" x14ac:dyDescent="0.3">
      <c r="E22" s="113"/>
      <c r="F22" s="113"/>
    </row>
    <row r="23" spans="1:9" ht="30" customHeight="1" x14ac:dyDescent="0.3">
      <c r="A23" s="79"/>
      <c r="B23" s="77"/>
      <c r="C23" s="77"/>
      <c r="D23" s="77"/>
      <c r="E23" s="113"/>
      <c r="F23" s="113"/>
      <c r="G23" s="127"/>
      <c r="H23" s="127"/>
      <c r="I23" s="78"/>
    </row>
    <row r="24" spans="1:9" ht="30" customHeight="1" x14ac:dyDescent="0.3">
      <c r="A24" s="76" t="s">
        <v>51</v>
      </c>
      <c r="B24" s="128" t="s">
        <v>52</v>
      </c>
      <c r="C24" s="128"/>
      <c r="D24" s="128"/>
      <c r="E24" s="113"/>
      <c r="F24" s="113"/>
      <c r="G24" s="128" t="s">
        <v>53</v>
      </c>
      <c r="H24" s="128"/>
      <c r="I24" s="76" t="s">
        <v>51</v>
      </c>
    </row>
    <row r="25" spans="1:9" ht="30" customHeight="1" x14ac:dyDescent="0.3">
      <c r="E25" s="113"/>
      <c r="F25" s="113"/>
    </row>
    <row r="26" spans="1:9" ht="30" customHeight="1" x14ac:dyDescent="0.3">
      <c r="E26" s="113"/>
      <c r="F26" s="113"/>
    </row>
    <row r="27" spans="1:9" ht="30" customHeight="1" x14ac:dyDescent="0.3">
      <c r="E27" s="113"/>
      <c r="F27" s="113"/>
    </row>
    <row r="28" spans="1:9" ht="30" customHeight="1" x14ac:dyDescent="0.3">
      <c r="E28" s="113"/>
      <c r="F28" s="113"/>
    </row>
    <row r="29" spans="1:9" ht="30" customHeight="1" x14ac:dyDescent="0.3">
      <c r="E29" s="113"/>
      <c r="F29" s="113"/>
    </row>
    <row r="30" spans="1:9" ht="30" customHeight="1" x14ac:dyDescent="0.3">
      <c r="E30" s="113"/>
      <c r="F30" s="113"/>
    </row>
    <row r="31" spans="1:9" ht="30" customHeight="1" x14ac:dyDescent="0.3">
      <c r="E31" s="113"/>
      <c r="F31" s="113"/>
    </row>
    <row r="32" spans="1:9" ht="30" customHeight="1" x14ac:dyDescent="0.3">
      <c r="E32" s="113"/>
      <c r="F32" s="113"/>
    </row>
    <row r="33" spans="5:6" ht="30" customHeight="1" x14ac:dyDescent="0.3">
      <c r="E33" s="113"/>
      <c r="F33" s="113"/>
    </row>
    <row r="34" spans="5:6" ht="30" customHeight="1" x14ac:dyDescent="0.3"/>
    <row r="35" spans="5:6" ht="30" customHeight="1" x14ac:dyDescent="0.3"/>
    <row r="36" spans="5:6" ht="30" customHeight="1" x14ac:dyDescent="0.3"/>
    <row r="37" spans="5:6" ht="30" customHeight="1" x14ac:dyDescent="0.3"/>
  </sheetData>
  <mergeCells count="28">
    <mergeCell ref="A1:I1"/>
    <mergeCell ref="A9:H9"/>
    <mergeCell ref="A13:H13"/>
    <mergeCell ref="E6:F6"/>
    <mergeCell ref="C2:D2"/>
    <mergeCell ref="C3:D3"/>
    <mergeCell ref="C4:D4"/>
    <mergeCell ref="A5:H5"/>
    <mergeCell ref="E25:F25"/>
    <mergeCell ref="A17:H17"/>
    <mergeCell ref="A18:H18"/>
    <mergeCell ref="A19:H19"/>
    <mergeCell ref="A20:H20"/>
    <mergeCell ref="A21:I21"/>
    <mergeCell ref="E22:F22"/>
    <mergeCell ref="E23:F23"/>
    <mergeCell ref="E24:F24"/>
    <mergeCell ref="G23:H23"/>
    <mergeCell ref="B24:D24"/>
    <mergeCell ref="G24:H24"/>
    <mergeCell ref="E32:F32"/>
    <mergeCell ref="E33:F33"/>
    <mergeCell ref="E26:F26"/>
    <mergeCell ref="E27:F27"/>
    <mergeCell ref="E28:F28"/>
    <mergeCell ref="E29:F29"/>
    <mergeCell ref="E30:F30"/>
    <mergeCell ref="E31:F31"/>
  </mergeCells>
  <conditionalFormatting sqref="B2:B4">
    <cfRule type="cellIs" dxfId="49" priority="5" operator="greaterThan">
      <formula>1</formula>
    </cfRule>
  </conditionalFormatting>
  <conditionalFormatting sqref="E2:E4">
    <cfRule type="cellIs" dxfId="48" priority="2" operator="greaterThan">
      <formula>1</formula>
    </cfRule>
  </conditionalFormatting>
  <conditionalFormatting sqref="E4">
    <cfRule type="cellIs" dxfId="47" priority="6" operator="equal">
      <formula>"No"</formula>
    </cfRule>
    <cfRule type="cellIs" dxfId="46" priority="7" operator="equal">
      <formula>"Yes"</formula>
    </cfRule>
    <cfRule type="cellIs" dxfId="45" priority="8" operator="equal">
      <formula>"Yes"</formula>
    </cfRule>
    <cfRule type="containsText" dxfId="44" priority="9" operator="containsText" text="&quot;&quot;">
      <formula>NOT(ISERROR(SEARCH("""""",E4)))</formula>
    </cfRule>
    <cfRule type="containsText" dxfId="43" priority="10" operator="containsText" text="&quot;&quot;">
      <formula>NOT(ISERROR(SEARCH("""""",E4)))</formula>
    </cfRule>
  </conditionalFormatting>
  <conditionalFormatting sqref="G2:G4">
    <cfRule type="cellIs" dxfId="42" priority="4" operator="greaterThan">
      <formula>1</formula>
    </cfRule>
  </conditionalFormatting>
  <conditionalFormatting sqref="I2:I4">
    <cfRule type="cellIs" dxfId="41" priority="3" operator="greaterThan">
      <formula>1</formula>
    </cfRule>
  </conditionalFormatting>
  <conditionalFormatting sqref="I5">
    <cfRule type="cellIs" dxfId="40" priority="1" operator="greaterThan">
      <formula>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37C3EA5-93C3-48C6-987B-28BB1EA88B5F}">
          <x14:formula1>
            <xm:f>Data!$A$46:$A$48</xm:f>
          </x14:formula1>
          <xm:sqref>I3</xm:sqref>
        </x14:dataValidation>
        <x14:dataValidation type="list" allowBlank="1" showInputMessage="1" showErrorMessage="1" xr:uid="{18A4A340-8A87-49A2-B2F7-A5D0A05CC153}">
          <x14:formula1>
            <xm:f>Data!$A$2:$A$8</xm:f>
          </x14:formula1>
          <xm:sqref>C7:C8</xm:sqref>
        </x14:dataValidation>
        <x14:dataValidation type="list" allowBlank="1" showInputMessage="1" showErrorMessage="1" xr:uid="{4C41E560-87FA-426A-B7DC-964C9A3482D8}">
          <x14:formula1>
            <xm:f>Data!$A$9:$A$17</xm:f>
          </x14:formula1>
          <xm:sqref>C10:C12</xm:sqref>
        </x14:dataValidation>
        <x14:dataValidation type="list" allowBlank="1" showInputMessage="1" showErrorMessage="1" xr:uid="{8C30DEBD-3E7D-4907-A27F-23D6A2C82372}">
          <x14:formula1>
            <xm:f>Data!$A$18:$A$40</xm:f>
          </x14:formula1>
          <xm:sqref>C14:C16</xm:sqref>
        </x14:dataValidation>
        <x14:dataValidation type="list" allowBlank="1" showInputMessage="1" showErrorMessage="1" xr:uid="{210FC74A-B6B3-4AC0-8AFA-6D612AED16F5}">
          <x14:formula1>
            <xm:f>Data!$F$4:$F$9</xm:f>
          </x14:formula1>
          <xm:sqref>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F14ED-3865-42FD-A8AB-84FCE8017E7B}">
  <sheetPr codeName="Sheet2">
    <tabColor theme="4" tint="0.59999389629810485"/>
  </sheetPr>
  <dimension ref="A1:L42"/>
  <sheetViews>
    <sheetView showGridLines="0" showRowColHeaders="0" topLeftCell="A2" zoomScale="85" zoomScaleNormal="85" workbookViewId="0">
      <selection activeCell="H4" sqref="H4"/>
    </sheetView>
  </sheetViews>
  <sheetFormatPr defaultColWidth="9.109375" defaultRowHeight="14.4" x14ac:dyDescent="0.3"/>
  <cols>
    <col min="1" max="1" width="16" style="1" customWidth="1"/>
    <col min="2" max="2" width="26.44140625" style="1" customWidth="1"/>
    <col min="3" max="3" width="11.5546875" style="1" customWidth="1"/>
    <col min="4" max="4" width="29.88671875" style="1" customWidth="1"/>
    <col min="5" max="5" width="25.88671875" style="1" customWidth="1"/>
    <col min="6" max="6" width="29.6640625" style="1" customWidth="1"/>
    <col min="7" max="7" width="41" style="1" customWidth="1"/>
    <col min="8" max="8" width="27.6640625" style="1" customWidth="1"/>
    <col min="9" max="9" width="20.109375" style="2" customWidth="1"/>
    <col min="10" max="16384" width="9.109375" style="2"/>
  </cols>
  <sheetData>
    <row r="1" spans="1:12" ht="46.5" customHeight="1" thickBot="1" x14ac:dyDescent="0.35">
      <c r="A1" s="129" t="s">
        <v>70</v>
      </c>
      <c r="B1" s="130"/>
      <c r="C1" s="130"/>
      <c r="D1" s="130"/>
      <c r="E1" s="130"/>
      <c r="F1" s="130"/>
      <c r="G1" s="130"/>
      <c r="H1" s="130"/>
      <c r="I1" s="131"/>
    </row>
    <row r="2" spans="1:12" s="3" customFormat="1" ht="28.5" customHeight="1" x14ac:dyDescent="0.3">
      <c r="A2" s="96" t="s">
        <v>63</v>
      </c>
      <c r="B2" s="61"/>
      <c r="C2" s="133" t="s">
        <v>65</v>
      </c>
      <c r="D2" s="134"/>
      <c r="E2" s="64"/>
      <c r="F2" s="97" t="s">
        <v>68</v>
      </c>
      <c r="G2" s="67"/>
      <c r="H2" s="25" t="s">
        <v>71</v>
      </c>
      <c r="I2" s="74"/>
    </row>
    <row r="3" spans="1:12" ht="23.25" customHeight="1" x14ac:dyDescent="0.3">
      <c r="A3" s="95" t="s">
        <v>64</v>
      </c>
      <c r="B3" s="62"/>
      <c r="C3" s="135" t="s">
        <v>66</v>
      </c>
      <c r="D3" s="136"/>
      <c r="E3" s="65"/>
      <c r="F3" s="99" t="s">
        <v>72</v>
      </c>
      <c r="G3" s="68"/>
      <c r="H3" s="99" t="s">
        <v>74</v>
      </c>
      <c r="I3" s="70"/>
    </row>
    <row r="4" spans="1:12" ht="23.25" customHeight="1" x14ac:dyDescent="0.3">
      <c r="A4" s="94" t="s">
        <v>69</v>
      </c>
      <c r="B4" s="63"/>
      <c r="C4" s="135" t="s">
        <v>67</v>
      </c>
      <c r="D4" s="136"/>
      <c r="E4" s="66"/>
      <c r="F4" s="98" t="s">
        <v>73</v>
      </c>
      <c r="G4" s="69"/>
      <c r="H4" s="8" t="s">
        <v>86</v>
      </c>
      <c r="I4" s="75" t="e">
        <f>VLOOKUP(I2,Data!$F$3:$I$9,MATCH(I3,Data!$F$3:$I$3,0),FALSE)</f>
        <v>#N/A</v>
      </c>
    </row>
    <row r="5" spans="1:12" ht="16.5" customHeight="1" x14ac:dyDescent="0.3">
      <c r="A5" s="137" t="s">
        <v>54</v>
      </c>
      <c r="B5" s="138"/>
      <c r="C5" s="138"/>
      <c r="D5" s="138"/>
      <c r="E5" s="138"/>
      <c r="F5" s="138"/>
      <c r="G5" s="138"/>
      <c r="H5" s="138"/>
      <c r="I5" s="89"/>
    </row>
    <row r="6" spans="1:12" s="4" customFormat="1" ht="38.25" customHeight="1" x14ac:dyDescent="0.3">
      <c r="A6" s="93" t="s">
        <v>58</v>
      </c>
      <c r="B6" s="22" t="s">
        <v>59</v>
      </c>
      <c r="C6" s="100" t="s">
        <v>56</v>
      </c>
      <c r="D6" s="92" t="s">
        <v>57</v>
      </c>
      <c r="E6" s="132" t="s">
        <v>75</v>
      </c>
      <c r="F6" s="132"/>
      <c r="G6" s="23" t="s">
        <v>60</v>
      </c>
      <c r="H6" s="23" t="s">
        <v>61</v>
      </c>
      <c r="I6" s="26" t="s">
        <v>62</v>
      </c>
    </row>
    <row r="7" spans="1:12" ht="27.6" x14ac:dyDescent="0.3">
      <c r="A7" s="27">
        <v>1</v>
      </c>
      <c r="B7" s="13" t="s">
        <v>55</v>
      </c>
      <c r="C7" s="15"/>
      <c r="D7" s="14" t="str">
        <f>IF(C7&gt;300,VLOOKUP(C7,Data!$A$2:$B$40,2,FALSE),"")</f>
        <v/>
      </c>
      <c r="E7" s="42"/>
      <c r="F7" s="43"/>
      <c r="G7" s="16"/>
      <c r="H7" s="16"/>
      <c r="I7" s="28"/>
    </row>
    <row r="8" spans="1:12" ht="27.6" x14ac:dyDescent="0.3">
      <c r="A8" s="27">
        <v>2</v>
      </c>
      <c r="B8" s="13" t="s">
        <v>55</v>
      </c>
      <c r="C8" s="15"/>
      <c r="D8" s="14" t="str">
        <f>IF(C8&gt;300,VLOOKUP(C8,Data!$A$2:$B$40,2,FALSE),"")</f>
        <v/>
      </c>
      <c r="E8" s="42"/>
      <c r="F8" s="43"/>
      <c r="G8" s="16"/>
      <c r="H8" s="16"/>
      <c r="I8" s="28"/>
    </row>
    <row r="9" spans="1:12" ht="28.2" thickBot="1" x14ac:dyDescent="0.35">
      <c r="A9" s="27">
        <v>3</v>
      </c>
      <c r="B9" s="13" t="s">
        <v>55</v>
      </c>
      <c r="C9" s="15"/>
      <c r="D9" s="14" t="str">
        <f>IF(C9&gt;300,VLOOKUP(C9,Data!$A$2:$B$40,2,FALSE),"")</f>
        <v/>
      </c>
      <c r="E9" s="42"/>
      <c r="F9" s="43"/>
      <c r="G9" s="16"/>
      <c r="H9" s="16"/>
      <c r="I9" s="28"/>
    </row>
    <row r="10" spans="1:12" ht="24" customHeight="1" thickBot="1" x14ac:dyDescent="0.35">
      <c r="A10" s="114" t="s">
        <v>76</v>
      </c>
      <c r="B10" s="115"/>
      <c r="C10" s="115"/>
      <c r="D10" s="115"/>
      <c r="E10" s="115"/>
      <c r="F10" s="115"/>
      <c r="G10" s="115"/>
      <c r="H10" s="116"/>
      <c r="I10" s="9">
        <f>SUM(I7:I9)</f>
        <v>0</v>
      </c>
    </row>
    <row r="11" spans="1:12" ht="41.4" x14ac:dyDescent="0.3">
      <c r="A11" s="29">
        <f>+A9+1</f>
        <v>4</v>
      </c>
      <c r="B11" s="91" t="s">
        <v>84</v>
      </c>
      <c r="C11" s="17"/>
      <c r="D11" s="83" t="str">
        <f>IF(C11&gt;300,VLOOKUP(C11,Data!$A$2:$B$40,2,FALSE),"")</f>
        <v/>
      </c>
      <c r="E11" s="53"/>
      <c r="F11" s="54"/>
      <c r="G11" s="46"/>
      <c r="H11" s="37"/>
      <c r="I11" s="30"/>
      <c r="L11"/>
    </row>
    <row r="12" spans="1:12" ht="41.4" x14ac:dyDescent="0.3">
      <c r="A12" s="31">
        <f>+A11+1</f>
        <v>5</v>
      </c>
      <c r="B12" s="91" t="s">
        <v>84</v>
      </c>
      <c r="C12" s="18"/>
      <c r="D12" s="84" t="str">
        <f>IF(C12&gt;300,VLOOKUP(C12,Data!$A$2:$B$40,2,FALSE),"")</f>
        <v/>
      </c>
      <c r="E12" s="49"/>
      <c r="F12" s="50"/>
      <c r="G12" s="47"/>
      <c r="H12" s="38"/>
      <c r="I12" s="32"/>
    </row>
    <row r="13" spans="1:12" ht="41.4" x14ac:dyDescent="0.3">
      <c r="A13" s="31">
        <f>+A12+1</f>
        <v>6</v>
      </c>
      <c r="B13" s="91" t="s">
        <v>84</v>
      </c>
      <c r="C13" s="19"/>
      <c r="D13" s="85" t="str">
        <f>IF(C13&gt;300,VLOOKUP(C13,Data!$A$2:$B$40,2,FALSE),"")</f>
        <v/>
      </c>
      <c r="E13" s="51"/>
      <c r="F13" s="52"/>
      <c r="G13" s="48"/>
      <c r="H13" s="39"/>
      <c r="I13" s="33"/>
    </row>
    <row r="14" spans="1:12" ht="41.4" x14ac:dyDescent="0.3">
      <c r="A14" s="31">
        <f t="shared" ref="A14:A15" si="0">+A13+1</f>
        <v>7</v>
      </c>
      <c r="B14" s="91" t="s">
        <v>84</v>
      </c>
      <c r="C14" s="19"/>
      <c r="D14" s="85" t="str">
        <f>IF(C14&gt;300,VLOOKUP(C14,Data!$A$2:$B$40,2,FALSE),"")</f>
        <v/>
      </c>
      <c r="E14" s="51"/>
      <c r="F14" s="52"/>
      <c r="G14" s="48"/>
      <c r="H14" s="39"/>
      <c r="I14" s="33"/>
    </row>
    <row r="15" spans="1:12" ht="42" thickBot="1" x14ac:dyDescent="0.35">
      <c r="A15" s="31">
        <f t="shared" si="0"/>
        <v>8</v>
      </c>
      <c r="B15" s="91" t="s">
        <v>84</v>
      </c>
      <c r="C15" s="19"/>
      <c r="D15" s="85" t="str">
        <f>IF(C15&gt;300,VLOOKUP(C15,Data!$A$2:$B$40,2,FALSE),"")</f>
        <v/>
      </c>
      <c r="E15" s="51"/>
      <c r="F15" s="52"/>
      <c r="G15" s="48"/>
      <c r="H15" s="39"/>
      <c r="I15" s="33"/>
    </row>
    <row r="16" spans="1:12" ht="24" customHeight="1" thickBot="1" x14ac:dyDescent="0.35">
      <c r="A16" s="114" t="s">
        <v>78</v>
      </c>
      <c r="B16" s="115"/>
      <c r="C16" s="115"/>
      <c r="D16" s="115"/>
      <c r="E16" s="115"/>
      <c r="F16" s="115"/>
      <c r="G16" s="115"/>
      <c r="H16" s="116"/>
      <c r="I16" s="9">
        <f>SUM(I11:I15)</f>
        <v>0</v>
      </c>
    </row>
    <row r="17" spans="1:9" ht="27.6" x14ac:dyDescent="0.3">
      <c r="A17" s="34">
        <f>+A15+1</f>
        <v>9</v>
      </c>
      <c r="B17" s="12" t="s">
        <v>85</v>
      </c>
      <c r="C17" s="20"/>
      <c r="D17" s="86" t="str">
        <f>IF(C17&gt;300,VLOOKUP(C17,Data!$A$2:$B$40,2,FALSE),"")</f>
        <v/>
      </c>
      <c r="E17" s="71"/>
      <c r="F17" s="72"/>
      <c r="G17" s="55"/>
      <c r="H17" s="40"/>
      <c r="I17" s="35"/>
    </row>
    <row r="18" spans="1:9" ht="27.6" x14ac:dyDescent="0.3">
      <c r="A18" s="34">
        <f>+A17+1</f>
        <v>10</v>
      </c>
      <c r="B18" s="12" t="s">
        <v>85</v>
      </c>
      <c r="C18" s="20"/>
      <c r="D18" s="87" t="str">
        <f>IF(C18&gt;300,VLOOKUP(C18,Data!$A$2:$B$40,2,FALSE),"")</f>
        <v/>
      </c>
      <c r="E18" s="57"/>
      <c r="F18" s="58"/>
      <c r="G18" s="55"/>
      <c r="H18" s="40"/>
      <c r="I18" s="35"/>
    </row>
    <row r="19" spans="1:9" ht="27.6" x14ac:dyDescent="0.3">
      <c r="A19" s="34">
        <f>+A18+1</f>
        <v>11</v>
      </c>
      <c r="B19" s="12" t="s">
        <v>85</v>
      </c>
      <c r="C19" s="20"/>
      <c r="D19" s="87" t="str">
        <f>IF(C19&gt;300,VLOOKUP(C19,Data!$A$2:$B$40,2,FALSE),"")</f>
        <v/>
      </c>
      <c r="E19" s="57"/>
      <c r="F19" s="58"/>
      <c r="G19" s="55"/>
      <c r="H19" s="40"/>
      <c r="I19" s="35"/>
    </row>
    <row r="20" spans="1:9" ht="27.6" x14ac:dyDescent="0.3">
      <c r="A20" s="34">
        <f t="shared" ref="A20:A21" si="1">+A19+1</f>
        <v>12</v>
      </c>
      <c r="B20" s="12" t="s">
        <v>85</v>
      </c>
      <c r="C20" s="20"/>
      <c r="D20" s="87" t="str">
        <f>IF(C20&gt;300,VLOOKUP(C20,Data!$A$2:$B$40,2,FALSE),"")</f>
        <v/>
      </c>
      <c r="E20" s="57"/>
      <c r="F20" s="58"/>
      <c r="G20" s="55"/>
      <c r="H20" s="40"/>
      <c r="I20" s="35"/>
    </row>
    <row r="21" spans="1:9" ht="28.2" thickBot="1" x14ac:dyDescent="0.35">
      <c r="A21" s="34">
        <f t="shared" si="1"/>
        <v>13</v>
      </c>
      <c r="B21" s="12" t="s">
        <v>85</v>
      </c>
      <c r="C21" s="20"/>
      <c r="D21" s="87" t="str">
        <f>IF(C21&gt;300,VLOOKUP(C21,Data!$A$2:$B$40,2,FALSE),"")</f>
        <v/>
      </c>
      <c r="E21" s="57"/>
      <c r="F21" s="58"/>
      <c r="G21" s="55"/>
      <c r="H21" s="40"/>
      <c r="I21" s="35"/>
    </row>
    <row r="22" spans="1:9" ht="24" customHeight="1" thickBot="1" x14ac:dyDescent="0.35">
      <c r="A22" s="114" t="s">
        <v>77</v>
      </c>
      <c r="B22" s="115"/>
      <c r="C22" s="115"/>
      <c r="D22" s="115"/>
      <c r="E22" s="115"/>
      <c r="F22" s="115"/>
      <c r="G22" s="115"/>
      <c r="H22" s="116"/>
      <c r="I22" s="9">
        <f>SUM(I17:I21)</f>
        <v>0</v>
      </c>
    </row>
    <row r="23" spans="1:9" ht="24" customHeight="1" thickBot="1" x14ac:dyDescent="0.35">
      <c r="A23" s="117" t="s">
        <v>80</v>
      </c>
      <c r="B23" s="118"/>
      <c r="C23" s="118"/>
      <c r="D23" s="118"/>
      <c r="E23" s="118"/>
      <c r="F23" s="118"/>
      <c r="G23" s="118"/>
      <c r="H23" s="119"/>
      <c r="I23" s="10">
        <f>+I22+I16+I10</f>
        <v>0</v>
      </c>
    </row>
    <row r="24" spans="1:9" ht="24" customHeight="1" thickBot="1" x14ac:dyDescent="0.35">
      <c r="A24" s="120" t="s">
        <v>68</v>
      </c>
      <c r="B24" s="121"/>
      <c r="C24" s="121"/>
      <c r="D24" s="121"/>
      <c r="E24" s="121"/>
      <c r="F24" s="121"/>
      <c r="G24" s="121"/>
      <c r="H24" s="122"/>
      <c r="I24" s="88">
        <f>+G2</f>
        <v>0</v>
      </c>
    </row>
    <row r="25" spans="1:9" ht="24" customHeight="1" thickBot="1" x14ac:dyDescent="0.35">
      <c r="A25" s="123" t="s">
        <v>79</v>
      </c>
      <c r="B25" s="124"/>
      <c r="C25" s="124"/>
      <c r="D25" s="124"/>
      <c r="E25" s="124"/>
      <c r="F25" s="124"/>
      <c r="G25" s="124"/>
      <c r="H25" s="125"/>
      <c r="I25" s="11">
        <f>+I24-I23</f>
        <v>0</v>
      </c>
    </row>
    <row r="26" spans="1:9" ht="30" customHeight="1" x14ac:dyDescent="0.3">
      <c r="A26" s="126" t="str">
        <f>IF(I23&gt;I24,"ERROR - SPENDING PLAN IS OVERBUDGET","")</f>
        <v/>
      </c>
      <c r="B26" s="126"/>
      <c r="C26" s="126"/>
      <c r="D26" s="126"/>
      <c r="E26" s="126"/>
      <c r="F26" s="126"/>
      <c r="G26" s="126"/>
      <c r="H26" s="126"/>
      <c r="I26" s="126"/>
    </row>
    <row r="27" spans="1:9" ht="30" customHeight="1" x14ac:dyDescent="0.3">
      <c r="E27" s="113"/>
      <c r="F27" s="113"/>
    </row>
    <row r="28" spans="1:9" ht="30" customHeight="1" x14ac:dyDescent="0.3">
      <c r="A28" s="79"/>
      <c r="B28" s="77"/>
      <c r="C28" s="77"/>
      <c r="D28" s="77"/>
      <c r="E28" s="113"/>
      <c r="F28" s="113"/>
      <c r="G28" s="127"/>
      <c r="H28" s="127"/>
      <c r="I28" s="78"/>
    </row>
    <row r="29" spans="1:9" ht="30" customHeight="1" x14ac:dyDescent="0.3">
      <c r="A29" s="76" t="s">
        <v>51</v>
      </c>
      <c r="B29" s="128" t="s">
        <v>52</v>
      </c>
      <c r="C29" s="128"/>
      <c r="D29" s="128"/>
      <c r="E29" s="113"/>
      <c r="F29" s="113"/>
      <c r="G29" s="128" t="s">
        <v>53</v>
      </c>
      <c r="H29" s="128"/>
      <c r="I29" s="76" t="s">
        <v>51</v>
      </c>
    </row>
    <row r="30" spans="1:9" ht="30" customHeight="1" x14ac:dyDescent="0.3">
      <c r="E30" s="113"/>
      <c r="F30" s="113"/>
    </row>
    <row r="31" spans="1:9" ht="30" customHeight="1" x14ac:dyDescent="0.3">
      <c r="E31" s="113"/>
      <c r="F31" s="113"/>
    </row>
    <row r="32" spans="1:9" ht="30" customHeight="1" x14ac:dyDescent="0.3">
      <c r="E32" s="113"/>
      <c r="F32" s="113"/>
    </row>
    <row r="33" spans="5:6" ht="30" customHeight="1" x14ac:dyDescent="0.3">
      <c r="E33" s="113"/>
      <c r="F33" s="113"/>
    </row>
    <row r="34" spans="5:6" ht="30" customHeight="1" x14ac:dyDescent="0.3">
      <c r="E34" s="113"/>
      <c r="F34" s="113"/>
    </row>
    <row r="35" spans="5:6" ht="30" customHeight="1" x14ac:dyDescent="0.3">
      <c r="E35" s="113"/>
      <c r="F35" s="113"/>
    </row>
    <row r="36" spans="5:6" ht="30" customHeight="1" x14ac:dyDescent="0.3">
      <c r="E36" s="113"/>
      <c r="F36" s="113"/>
    </row>
    <row r="37" spans="5:6" ht="30" customHeight="1" x14ac:dyDescent="0.3">
      <c r="E37" s="113"/>
      <c r="F37" s="113"/>
    </row>
    <row r="38" spans="5:6" ht="30" customHeight="1" x14ac:dyDescent="0.3">
      <c r="E38" s="113"/>
      <c r="F38" s="113"/>
    </row>
    <row r="39" spans="5:6" ht="30" customHeight="1" x14ac:dyDescent="0.3"/>
    <row r="40" spans="5:6" ht="30" customHeight="1" x14ac:dyDescent="0.3"/>
    <row r="41" spans="5:6" ht="30" customHeight="1" x14ac:dyDescent="0.3"/>
    <row r="42" spans="5:6" ht="30" customHeight="1" x14ac:dyDescent="0.3"/>
  </sheetData>
  <mergeCells count="28">
    <mergeCell ref="A26:I26"/>
    <mergeCell ref="A1:I1"/>
    <mergeCell ref="C2:D2"/>
    <mergeCell ref="C3:D3"/>
    <mergeCell ref="C4:D4"/>
    <mergeCell ref="E6:F6"/>
    <mergeCell ref="A10:H10"/>
    <mergeCell ref="A16:H16"/>
    <mergeCell ref="A22:H22"/>
    <mergeCell ref="A23:H23"/>
    <mergeCell ref="A24:H24"/>
    <mergeCell ref="A25:H25"/>
    <mergeCell ref="A5:H5"/>
    <mergeCell ref="E27:F27"/>
    <mergeCell ref="E28:F28"/>
    <mergeCell ref="G28:H28"/>
    <mergeCell ref="B29:D29"/>
    <mergeCell ref="E29:F29"/>
    <mergeCell ref="G29:H29"/>
    <mergeCell ref="E36:F36"/>
    <mergeCell ref="E37:F37"/>
    <mergeCell ref="E38:F38"/>
    <mergeCell ref="E30:F30"/>
    <mergeCell ref="E31:F31"/>
    <mergeCell ref="E32:F32"/>
    <mergeCell ref="E33:F33"/>
    <mergeCell ref="E34:F34"/>
    <mergeCell ref="E35:F35"/>
  </mergeCells>
  <conditionalFormatting sqref="B2:B4">
    <cfRule type="cellIs" dxfId="39" priority="5" operator="greaterThan">
      <formula>1</formula>
    </cfRule>
  </conditionalFormatting>
  <conditionalFormatting sqref="E2:E4">
    <cfRule type="cellIs" dxfId="38" priority="2" operator="greaterThan">
      <formula>1</formula>
    </cfRule>
  </conditionalFormatting>
  <conditionalFormatting sqref="E4">
    <cfRule type="cellIs" dxfId="37" priority="6" operator="equal">
      <formula>"No"</formula>
    </cfRule>
    <cfRule type="cellIs" dxfId="36" priority="7" operator="equal">
      <formula>"Yes"</formula>
    </cfRule>
    <cfRule type="cellIs" dxfId="35" priority="8" operator="equal">
      <formula>"Yes"</formula>
    </cfRule>
    <cfRule type="containsText" dxfId="34" priority="9" operator="containsText" text="&quot;&quot;">
      <formula>NOT(ISERROR(SEARCH("""""",E4)))</formula>
    </cfRule>
    <cfRule type="containsText" dxfId="33" priority="10" operator="containsText" text="&quot;&quot;">
      <formula>NOT(ISERROR(SEARCH("""""",E4)))</formula>
    </cfRule>
  </conditionalFormatting>
  <conditionalFormatting sqref="G2:G4">
    <cfRule type="cellIs" dxfId="32" priority="4" operator="greaterThan">
      <formula>1</formula>
    </cfRule>
  </conditionalFormatting>
  <conditionalFormatting sqref="I2:I4">
    <cfRule type="cellIs" dxfId="31" priority="3" operator="greaterThan">
      <formula>1</formula>
    </cfRule>
  </conditionalFormatting>
  <conditionalFormatting sqref="I5">
    <cfRule type="cellIs" dxfId="30" priority="1" operator="greaterThan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802DF9A-A13E-4381-8416-5800658FB7E5}">
          <x14:formula1>
            <xm:f>Data!$F$4:$F$9</xm:f>
          </x14:formula1>
          <xm:sqref>I2</xm:sqref>
        </x14:dataValidation>
        <x14:dataValidation type="list" allowBlank="1" showInputMessage="1" showErrorMessage="1" xr:uid="{CD6695C3-FDDD-487F-802B-C4E8B3220B14}">
          <x14:formula1>
            <xm:f>Data!$A$18:$A$40</xm:f>
          </x14:formula1>
          <xm:sqref>C17:C21</xm:sqref>
        </x14:dataValidation>
        <x14:dataValidation type="list" allowBlank="1" showInputMessage="1" showErrorMessage="1" xr:uid="{CE7A1619-73D4-4D2B-8D56-4CD7E45EA80C}">
          <x14:formula1>
            <xm:f>Data!$A$9:$A$17</xm:f>
          </x14:formula1>
          <xm:sqref>C11:C15</xm:sqref>
        </x14:dataValidation>
        <x14:dataValidation type="list" allowBlank="1" showInputMessage="1" showErrorMessage="1" xr:uid="{22F3B7EF-7CA8-4348-9D41-770A5CE3868F}">
          <x14:formula1>
            <xm:f>Data!$A$2:$A$8</xm:f>
          </x14:formula1>
          <xm:sqref>C7:C9</xm:sqref>
        </x14:dataValidation>
        <x14:dataValidation type="list" allowBlank="1" showInputMessage="1" showErrorMessage="1" xr:uid="{DCF83A71-8B66-47C6-9981-B5CCCABA14D7}">
          <x14:formula1>
            <xm:f>Data!$A$46:$A$48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DE1F-C339-482F-8A04-8C4C3EF548CA}">
  <sheetPr codeName="Sheet3">
    <tabColor theme="4" tint="0.39997558519241921"/>
  </sheetPr>
  <dimension ref="A1:L47"/>
  <sheetViews>
    <sheetView showGridLines="0" showRowColHeaders="0" zoomScale="85" zoomScaleNormal="85" workbookViewId="0">
      <selection activeCell="H4" sqref="H4"/>
    </sheetView>
  </sheetViews>
  <sheetFormatPr defaultColWidth="9.109375" defaultRowHeight="14.4" x14ac:dyDescent="0.3"/>
  <cols>
    <col min="1" max="1" width="16" style="1" customWidth="1"/>
    <col min="2" max="2" width="26.44140625" style="1" customWidth="1"/>
    <col min="3" max="3" width="11.5546875" style="1" customWidth="1"/>
    <col min="4" max="4" width="29.88671875" style="1" customWidth="1"/>
    <col min="5" max="5" width="25.88671875" style="1" customWidth="1"/>
    <col min="6" max="6" width="29.6640625" style="1" customWidth="1"/>
    <col min="7" max="7" width="41" style="1" customWidth="1"/>
    <col min="8" max="8" width="27.6640625" style="1" customWidth="1"/>
    <col min="9" max="9" width="20.109375" style="2" customWidth="1"/>
    <col min="10" max="16384" width="9.109375" style="2"/>
  </cols>
  <sheetData>
    <row r="1" spans="1:12" ht="46.5" customHeight="1" thickBot="1" x14ac:dyDescent="0.35">
      <c r="A1" s="129" t="s">
        <v>70</v>
      </c>
      <c r="B1" s="130"/>
      <c r="C1" s="130"/>
      <c r="D1" s="130"/>
      <c r="E1" s="130"/>
      <c r="F1" s="130"/>
      <c r="G1" s="130"/>
      <c r="H1" s="130"/>
      <c r="I1" s="131"/>
    </row>
    <row r="2" spans="1:12" s="3" customFormat="1" ht="28.5" customHeight="1" x14ac:dyDescent="0.3">
      <c r="A2" s="96" t="s">
        <v>63</v>
      </c>
      <c r="B2" s="61"/>
      <c r="C2" s="133" t="s">
        <v>65</v>
      </c>
      <c r="D2" s="134"/>
      <c r="E2" s="64"/>
      <c r="F2" s="97" t="s">
        <v>68</v>
      </c>
      <c r="G2" s="67"/>
      <c r="H2" s="25" t="s">
        <v>71</v>
      </c>
      <c r="I2" s="74"/>
    </row>
    <row r="3" spans="1:12" ht="23.25" customHeight="1" x14ac:dyDescent="0.3">
      <c r="A3" s="95" t="s">
        <v>64</v>
      </c>
      <c r="B3" s="62"/>
      <c r="C3" s="135" t="s">
        <v>66</v>
      </c>
      <c r="D3" s="136"/>
      <c r="E3" s="65"/>
      <c r="F3" s="99" t="s">
        <v>72</v>
      </c>
      <c r="G3" s="68"/>
      <c r="H3" s="99" t="s">
        <v>74</v>
      </c>
      <c r="I3" s="70"/>
    </row>
    <row r="4" spans="1:12" ht="23.25" customHeight="1" x14ac:dyDescent="0.3">
      <c r="A4" s="94" t="s">
        <v>69</v>
      </c>
      <c r="B4" s="63"/>
      <c r="C4" s="135" t="s">
        <v>67</v>
      </c>
      <c r="D4" s="136"/>
      <c r="E4" s="66"/>
      <c r="F4" s="98" t="s">
        <v>73</v>
      </c>
      <c r="G4" s="69"/>
      <c r="H4" s="8" t="s">
        <v>86</v>
      </c>
      <c r="I4" s="75" t="e">
        <f>VLOOKUP(I2,Data!$F$3:$I$9,MATCH(I3,Data!$F$3:$I$3,0),FALSE)</f>
        <v>#N/A</v>
      </c>
    </row>
    <row r="5" spans="1:12" ht="16.5" customHeight="1" x14ac:dyDescent="0.3">
      <c r="A5" s="137" t="s">
        <v>54</v>
      </c>
      <c r="B5" s="138"/>
      <c r="C5" s="138"/>
      <c r="D5" s="138"/>
      <c r="E5" s="138"/>
      <c r="F5" s="138"/>
      <c r="G5" s="138"/>
      <c r="H5" s="138"/>
      <c r="I5" s="89"/>
    </row>
    <row r="6" spans="1:12" s="4" customFormat="1" ht="38.25" customHeight="1" x14ac:dyDescent="0.3">
      <c r="A6" s="93" t="s">
        <v>58</v>
      </c>
      <c r="B6" s="22" t="s">
        <v>59</v>
      </c>
      <c r="C6" s="100" t="s">
        <v>56</v>
      </c>
      <c r="D6" s="92" t="s">
        <v>57</v>
      </c>
      <c r="E6" s="132" t="s">
        <v>75</v>
      </c>
      <c r="F6" s="132"/>
      <c r="G6" s="23" t="s">
        <v>60</v>
      </c>
      <c r="H6" s="23" t="s">
        <v>61</v>
      </c>
      <c r="I6" s="26" t="s">
        <v>62</v>
      </c>
    </row>
    <row r="7" spans="1:12" ht="27.6" x14ac:dyDescent="0.3">
      <c r="A7" s="27">
        <v>1</v>
      </c>
      <c r="B7" s="13" t="s">
        <v>55</v>
      </c>
      <c r="C7" s="15"/>
      <c r="D7" s="81" t="str">
        <f>IF(C7&gt;300,VLOOKUP(C7,Data!$A$2:$B$40,2,FALSE),"")</f>
        <v/>
      </c>
      <c r="E7" s="42"/>
      <c r="F7" s="43"/>
      <c r="G7" s="16"/>
      <c r="H7" s="16"/>
      <c r="I7" s="28"/>
    </row>
    <row r="8" spans="1:12" ht="27.6" x14ac:dyDescent="0.3">
      <c r="A8" s="27">
        <v>2</v>
      </c>
      <c r="B8" s="13" t="s">
        <v>55</v>
      </c>
      <c r="C8" s="15"/>
      <c r="D8" s="81" t="str">
        <f>IF(C8&gt;300,VLOOKUP(C8,Data!$A$2:$B$40,2,FALSE),"")</f>
        <v/>
      </c>
      <c r="E8" s="42"/>
      <c r="F8" s="43"/>
      <c r="G8" s="16"/>
      <c r="H8" s="16"/>
      <c r="I8" s="28"/>
    </row>
    <row r="9" spans="1:12" ht="27.6" x14ac:dyDescent="0.3">
      <c r="A9" s="27">
        <v>3</v>
      </c>
      <c r="B9" s="13" t="s">
        <v>55</v>
      </c>
      <c r="C9" s="15"/>
      <c r="D9" s="81" t="str">
        <f>IF(C9&gt;300,VLOOKUP(C9,Data!$A$2:$B$40,2,FALSE),"")</f>
        <v/>
      </c>
      <c r="E9" s="42"/>
      <c r="F9" s="43"/>
      <c r="G9" s="16"/>
      <c r="H9" s="16"/>
      <c r="I9" s="28"/>
    </row>
    <row r="10" spans="1:12" ht="28.2" thickBot="1" x14ac:dyDescent="0.35">
      <c r="A10" s="27">
        <v>4</v>
      </c>
      <c r="B10" s="13" t="s">
        <v>55</v>
      </c>
      <c r="C10" s="15"/>
      <c r="D10" s="81" t="str">
        <f>IF(C10&gt;300,VLOOKUP(C10,Data!$A$2:$B$40,2,FALSE),"")</f>
        <v/>
      </c>
      <c r="E10" s="42"/>
      <c r="F10" s="43"/>
      <c r="G10" s="16"/>
      <c r="H10" s="16"/>
      <c r="I10" s="28"/>
    </row>
    <row r="11" spans="1:12" ht="24" customHeight="1" thickBot="1" x14ac:dyDescent="0.35">
      <c r="A11" s="114" t="s">
        <v>76</v>
      </c>
      <c r="B11" s="115"/>
      <c r="C11" s="115"/>
      <c r="D11" s="115"/>
      <c r="E11" s="115"/>
      <c r="F11" s="115"/>
      <c r="G11" s="115"/>
      <c r="H11" s="116"/>
      <c r="I11" s="9">
        <f>SUM(I7:I10)</f>
        <v>0</v>
      </c>
    </row>
    <row r="12" spans="1:12" ht="41.4" x14ac:dyDescent="0.3">
      <c r="A12" s="29">
        <f>+A10+1</f>
        <v>5</v>
      </c>
      <c r="B12" s="91" t="s">
        <v>84</v>
      </c>
      <c r="C12" s="17"/>
      <c r="D12" s="83" t="str">
        <f>IF(C12&gt;300,VLOOKUP(C12,Data!$A$2:$B$40,2,FALSE),"")</f>
        <v/>
      </c>
      <c r="E12" s="53"/>
      <c r="F12" s="54"/>
      <c r="G12" s="46"/>
      <c r="H12" s="37"/>
      <c r="I12" s="30"/>
      <c r="L12"/>
    </row>
    <row r="13" spans="1:12" ht="41.4" x14ac:dyDescent="0.3">
      <c r="A13" s="31">
        <f>+A12+1</f>
        <v>6</v>
      </c>
      <c r="B13" s="91" t="s">
        <v>84</v>
      </c>
      <c r="C13" s="18"/>
      <c r="D13" s="84" t="str">
        <f>IF(C13&gt;300,VLOOKUP(C13,Data!$A$2:$B$40,2,FALSE),"")</f>
        <v/>
      </c>
      <c r="E13" s="49"/>
      <c r="F13" s="50"/>
      <c r="G13" s="47"/>
      <c r="H13" s="38"/>
      <c r="I13" s="32"/>
    </row>
    <row r="14" spans="1:12" ht="41.4" x14ac:dyDescent="0.3">
      <c r="A14" s="31">
        <f>+A13+1</f>
        <v>7</v>
      </c>
      <c r="B14" s="91" t="s">
        <v>84</v>
      </c>
      <c r="C14" s="19"/>
      <c r="D14" s="85" t="str">
        <f>IF(C14&gt;300,VLOOKUP(C14,Data!$A$2:$B$40,2,FALSE),"")</f>
        <v/>
      </c>
      <c r="E14" s="51"/>
      <c r="F14" s="52"/>
      <c r="G14" s="48"/>
      <c r="H14" s="39"/>
      <c r="I14" s="33"/>
    </row>
    <row r="15" spans="1:12" ht="41.4" x14ac:dyDescent="0.3">
      <c r="A15" s="31">
        <f t="shared" ref="A15:A16" si="0">+A14+1</f>
        <v>8</v>
      </c>
      <c r="B15" s="91" t="s">
        <v>84</v>
      </c>
      <c r="C15" s="19"/>
      <c r="D15" s="85" t="str">
        <f>IF(C15&gt;300,VLOOKUP(C15,Data!$A$2:$B$40,2,FALSE),"")</f>
        <v/>
      </c>
      <c r="E15" s="51"/>
      <c r="F15" s="52"/>
      <c r="G15" s="48"/>
      <c r="H15" s="39"/>
      <c r="I15" s="33"/>
    </row>
    <row r="16" spans="1:12" ht="41.4" x14ac:dyDescent="0.3">
      <c r="A16" s="31">
        <f t="shared" si="0"/>
        <v>9</v>
      </c>
      <c r="B16" s="91" t="s">
        <v>84</v>
      </c>
      <c r="C16" s="19"/>
      <c r="D16" s="85" t="str">
        <f>IF(C16&gt;300,VLOOKUP(C16,Data!$A$2:$B$40,2,FALSE),"")</f>
        <v/>
      </c>
      <c r="E16" s="51"/>
      <c r="F16" s="52"/>
      <c r="G16" s="48"/>
      <c r="H16" s="39"/>
      <c r="I16" s="33"/>
    </row>
    <row r="17" spans="1:9" ht="41.4" x14ac:dyDescent="0.3">
      <c r="A17" s="31">
        <f t="shared" ref="A17:A18" si="1">+A16+1</f>
        <v>10</v>
      </c>
      <c r="B17" s="91" t="s">
        <v>84</v>
      </c>
      <c r="C17" s="19"/>
      <c r="D17" s="85" t="str">
        <f>IF(C17&gt;300,VLOOKUP(C17,Data!$A$2:$B$40,2,FALSE),"")</f>
        <v/>
      </c>
      <c r="E17" s="51"/>
      <c r="F17" s="52"/>
      <c r="G17" s="48"/>
      <c r="H17" s="39"/>
      <c r="I17" s="33"/>
    </row>
    <row r="18" spans="1:9" ht="42" thickBot="1" x14ac:dyDescent="0.35">
      <c r="A18" s="31">
        <f t="shared" si="1"/>
        <v>11</v>
      </c>
      <c r="B18" s="91" t="s">
        <v>84</v>
      </c>
      <c r="C18" s="19"/>
      <c r="D18" s="85" t="str">
        <f>IF(C18&gt;300,VLOOKUP(C18,Data!$A$2:$B$40,2,FALSE),"")</f>
        <v/>
      </c>
      <c r="E18" s="51"/>
      <c r="F18" s="52"/>
      <c r="G18" s="48"/>
      <c r="H18" s="39"/>
      <c r="I18" s="33"/>
    </row>
    <row r="19" spans="1:9" ht="24" customHeight="1" thickBot="1" x14ac:dyDescent="0.35">
      <c r="A19" s="114" t="s">
        <v>78</v>
      </c>
      <c r="B19" s="115"/>
      <c r="C19" s="115"/>
      <c r="D19" s="115"/>
      <c r="E19" s="115"/>
      <c r="F19" s="115"/>
      <c r="G19" s="115"/>
      <c r="H19" s="116"/>
      <c r="I19" s="9">
        <f>SUM(I12:I18)</f>
        <v>0</v>
      </c>
    </row>
    <row r="20" spans="1:9" ht="27.6" x14ac:dyDescent="0.3">
      <c r="A20" s="34">
        <f>+A18+1</f>
        <v>12</v>
      </c>
      <c r="B20" s="12" t="s">
        <v>85</v>
      </c>
      <c r="C20" s="20"/>
      <c r="D20" s="86" t="str">
        <f>IF(C20&gt;300,VLOOKUP(C20,Data!$A$2:$B$40,2,FALSE),"")</f>
        <v/>
      </c>
      <c r="E20" s="71"/>
      <c r="F20" s="72"/>
      <c r="G20" s="55"/>
      <c r="H20" s="40"/>
      <c r="I20" s="35"/>
    </row>
    <row r="21" spans="1:9" ht="27.6" x14ac:dyDescent="0.3">
      <c r="A21" s="34">
        <f>+A20+1</f>
        <v>13</v>
      </c>
      <c r="B21" s="12" t="s">
        <v>85</v>
      </c>
      <c r="C21" s="20"/>
      <c r="D21" s="87" t="str">
        <f>IF(C21&gt;300,VLOOKUP(C21,Data!$A$2:$B$40,2,FALSE),"")</f>
        <v/>
      </c>
      <c r="E21" s="57"/>
      <c r="F21" s="58"/>
      <c r="G21" s="55"/>
      <c r="H21" s="40"/>
      <c r="I21" s="35"/>
    </row>
    <row r="22" spans="1:9" ht="27.6" x14ac:dyDescent="0.3">
      <c r="A22" s="34">
        <f>+A21+1</f>
        <v>14</v>
      </c>
      <c r="B22" s="12" t="s">
        <v>85</v>
      </c>
      <c r="C22" s="20"/>
      <c r="D22" s="87" t="str">
        <f>IF(C22&gt;300,VLOOKUP(C22,Data!$A$2:$B$40,2,FALSE),"")</f>
        <v/>
      </c>
      <c r="E22" s="57"/>
      <c r="F22" s="58"/>
      <c r="G22" s="55"/>
      <c r="H22" s="40"/>
      <c r="I22" s="35"/>
    </row>
    <row r="23" spans="1:9" ht="27.6" x14ac:dyDescent="0.3">
      <c r="A23" s="34">
        <f t="shared" ref="A23:A24" si="2">+A22+1</f>
        <v>15</v>
      </c>
      <c r="B23" s="12" t="s">
        <v>85</v>
      </c>
      <c r="C23" s="20"/>
      <c r="D23" s="87" t="str">
        <f>IF(C23&gt;300,VLOOKUP(C23,Data!$A$2:$B$40,2,FALSE),"")</f>
        <v/>
      </c>
      <c r="E23" s="57"/>
      <c r="F23" s="58"/>
      <c r="G23" s="55"/>
      <c r="H23" s="40"/>
      <c r="I23" s="35"/>
    </row>
    <row r="24" spans="1:9" ht="27.6" x14ac:dyDescent="0.3">
      <c r="A24" s="34">
        <f t="shared" si="2"/>
        <v>16</v>
      </c>
      <c r="B24" s="12" t="s">
        <v>85</v>
      </c>
      <c r="C24" s="20"/>
      <c r="D24" s="87" t="str">
        <f>IF(C24&gt;300,VLOOKUP(C24,Data!$A$2:$B$40,2,FALSE),"")</f>
        <v/>
      </c>
      <c r="E24" s="57"/>
      <c r="F24" s="58"/>
      <c r="G24" s="55"/>
      <c r="H24" s="40"/>
      <c r="I24" s="35"/>
    </row>
    <row r="25" spans="1:9" ht="27.6" x14ac:dyDescent="0.3">
      <c r="A25" s="34">
        <f t="shared" ref="A25:A26" si="3">+A24+1</f>
        <v>17</v>
      </c>
      <c r="B25" s="12" t="s">
        <v>85</v>
      </c>
      <c r="C25" s="20"/>
      <c r="D25" s="87" t="str">
        <f>IF(C25&gt;300,VLOOKUP(C25,Data!$A$2:$B$40,2,FALSE),"")</f>
        <v/>
      </c>
      <c r="E25" s="57"/>
      <c r="F25" s="58"/>
      <c r="G25" s="55"/>
      <c r="H25" s="40"/>
      <c r="I25" s="35"/>
    </row>
    <row r="26" spans="1:9" ht="28.2" thickBot="1" x14ac:dyDescent="0.35">
      <c r="A26" s="34">
        <f t="shared" si="3"/>
        <v>18</v>
      </c>
      <c r="B26" s="12" t="s">
        <v>85</v>
      </c>
      <c r="C26" s="20"/>
      <c r="D26" s="87" t="str">
        <f>IF(C26&gt;300,VLOOKUP(C26,Data!$A$2:$B$40,2,FALSE),"")</f>
        <v/>
      </c>
      <c r="E26" s="57"/>
      <c r="F26" s="58"/>
      <c r="G26" s="55"/>
      <c r="H26" s="40"/>
      <c r="I26" s="35"/>
    </row>
    <row r="27" spans="1:9" ht="24" customHeight="1" thickBot="1" x14ac:dyDescent="0.35">
      <c r="A27" s="114" t="s">
        <v>77</v>
      </c>
      <c r="B27" s="115"/>
      <c r="C27" s="115"/>
      <c r="D27" s="115"/>
      <c r="E27" s="115"/>
      <c r="F27" s="115"/>
      <c r="G27" s="115"/>
      <c r="H27" s="116"/>
      <c r="I27" s="9"/>
    </row>
    <row r="28" spans="1:9" ht="24" customHeight="1" thickBot="1" x14ac:dyDescent="0.35">
      <c r="A28" s="117" t="s">
        <v>80</v>
      </c>
      <c r="B28" s="118"/>
      <c r="C28" s="118"/>
      <c r="D28" s="118"/>
      <c r="E28" s="118"/>
      <c r="F28" s="118"/>
      <c r="G28" s="118"/>
      <c r="H28" s="119"/>
      <c r="I28" s="10">
        <f>+I27+I19+I11</f>
        <v>0</v>
      </c>
    </row>
    <row r="29" spans="1:9" ht="24" customHeight="1" thickBot="1" x14ac:dyDescent="0.35">
      <c r="A29" s="120" t="s">
        <v>68</v>
      </c>
      <c r="B29" s="121"/>
      <c r="C29" s="121"/>
      <c r="D29" s="121"/>
      <c r="E29" s="121"/>
      <c r="F29" s="121"/>
      <c r="G29" s="121"/>
      <c r="H29" s="122"/>
      <c r="I29" s="88">
        <f>+G2</f>
        <v>0</v>
      </c>
    </row>
    <row r="30" spans="1:9" ht="24" customHeight="1" thickBot="1" x14ac:dyDescent="0.35">
      <c r="A30" s="123" t="s">
        <v>79</v>
      </c>
      <c r="B30" s="124"/>
      <c r="C30" s="124"/>
      <c r="D30" s="124"/>
      <c r="E30" s="124"/>
      <c r="F30" s="124"/>
      <c r="G30" s="124"/>
      <c r="H30" s="125"/>
      <c r="I30" s="11">
        <f>+I29-I28</f>
        <v>0</v>
      </c>
    </row>
    <row r="31" spans="1:9" ht="30" customHeight="1" x14ac:dyDescent="0.3">
      <c r="A31" s="126" t="str">
        <f>IF(I28&gt;I29,"ERROR - SPENDING PLAN IS OVERBUDGET","")</f>
        <v/>
      </c>
      <c r="B31" s="126"/>
      <c r="C31" s="126"/>
      <c r="D31" s="126"/>
      <c r="E31" s="126"/>
      <c r="F31" s="126"/>
      <c r="G31" s="126"/>
      <c r="H31" s="126"/>
      <c r="I31" s="126"/>
    </row>
    <row r="32" spans="1:9" ht="30" customHeight="1" x14ac:dyDescent="0.3">
      <c r="E32" s="113"/>
      <c r="F32" s="113"/>
    </row>
    <row r="33" spans="1:9" ht="30" customHeight="1" x14ac:dyDescent="0.3">
      <c r="A33" s="79"/>
      <c r="B33" s="77"/>
      <c r="C33" s="77"/>
      <c r="D33" s="77"/>
      <c r="E33" s="113"/>
      <c r="F33" s="113"/>
      <c r="G33" s="127"/>
      <c r="H33" s="127"/>
      <c r="I33" s="78"/>
    </row>
    <row r="34" spans="1:9" ht="30" customHeight="1" x14ac:dyDescent="0.3">
      <c r="A34" s="76" t="s">
        <v>51</v>
      </c>
      <c r="B34" s="128" t="s">
        <v>52</v>
      </c>
      <c r="C34" s="128"/>
      <c r="D34" s="128"/>
      <c r="E34" s="113"/>
      <c r="F34" s="113"/>
      <c r="G34" s="128" t="s">
        <v>53</v>
      </c>
      <c r="H34" s="128"/>
      <c r="I34" s="76" t="s">
        <v>51</v>
      </c>
    </row>
    <row r="35" spans="1:9" ht="30" customHeight="1" x14ac:dyDescent="0.3">
      <c r="E35" s="113"/>
      <c r="F35" s="113"/>
    </row>
    <row r="36" spans="1:9" ht="30" customHeight="1" x14ac:dyDescent="0.3">
      <c r="E36" s="113"/>
      <c r="F36" s="113"/>
    </row>
    <row r="37" spans="1:9" ht="30" customHeight="1" x14ac:dyDescent="0.3">
      <c r="E37" s="113"/>
      <c r="F37" s="113"/>
    </row>
    <row r="38" spans="1:9" ht="30" customHeight="1" x14ac:dyDescent="0.3">
      <c r="E38" s="113"/>
      <c r="F38" s="113"/>
    </row>
    <row r="39" spans="1:9" ht="30" customHeight="1" x14ac:dyDescent="0.3">
      <c r="E39" s="113"/>
      <c r="F39" s="113"/>
    </row>
    <row r="40" spans="1:9" ht="30" customHeight="1" x14ac:dyDescent="0.3">
      <c r="E40" s="113"/>
      <c r="F40" s="113"/>
    </row>
    <row r="41" spans="1:9" ht="30" customHeight="1" x14ac:dyDescent="0.3">
      <c r="E41" s="113"/>
      <c r="F41" s="113"/>
    </row>
    <row r="42" spans="1:9" ht="30" customHeight="1" x14ac:dyDescent="0.3">
      <c r="E42" s="113"/>
      <c r="F42" s="113"/>
    </row>
    <row r="43" spans="1:9" ht="30" customHeight="1" x14ac:dyDescent="0.3">
      <c r="E43" s="113"/>
      <c r="F43" s="113"/>
    </row>
    <row r="44" spans="1:9" ht="30" customHeight="1" x14ac:dyDescent="0.3"/>
    <row r="45" spans="1:9" ht="30" customHeight="1" x14ac:dyDescent="0.3"/>
    <row r="46" spans="1:9" ht="30" customHeight="1" x14ac:dyDescent="0.3"/>
    <row r="47" spans="1:9" ht="30" customHeight="1" x14ac:dyDescent="0.3"/>
  </sheetData>
  <mergeCells count="28">
    <mergeCell ref="A31:I31"/>
    <mergeCell ref="A1:I1"/>
    <mergeCell ref="C2:D2"/>
    <mergeCell ref="C3:D3"/>
    <mergeCell ref="C4:D4"/>
    <mergeCell ref="E6:F6"/>
    <mergeCell ref="A11:H11"/>
    <mergeCell ref="A19:H19"/>
    <mergeCell ref="A27:H27"/>
    <mergeCell ref="A28:H28"/>
    <mergeCell ref="A29:H29"/>
    <mergeCell ref="A30:H30"/>
    <mergeCell ref="A5:H5"/>
    <mergeCell ref="E32:F32"/>
    <mergeCell ref="E33:F33"/>
    <mergeCell ref="G33:H33"/>
    <mergeCell ref="B34:D34"/>
    <mergeCell ref="E34:F34"/>
    <mergeCell ref="G34:H34"/>
    <mergeCell ref="E41:F41"/>
    <mergeCell ref="E42:F42"/>
    <mergeCell ref="E43:F43"/>
    <mergeCell ref="E35:F35"/>
    <mergeCell ref="E36:F36"/>
    <mergeCell ref="E37:F37"/>
    <mergeCell ref="E38:F38"/>
    <mergeCell ref="E39:F39"/>
    <mergeCell ref="E40:F40"/>
  </mergeCells>
  <conditionalFormatting sqref="B2:B4">
    <cfRule type="cellIs" dxfId="29" priority="5" operator="greaterThan">
      <formula>1</formula>
    </cfRule>
  </conditionalFormatting>
  <conditionalFormatting sqref="E2:E4">
    <cfRule type="cellIs" dxfId="28" priority="2" operator="greaterThan">
      <formula>1</formula>
    </cfRule>
  </conditionalFormatting>
  <conditionalFormatting sqref="E4">
    <cfRule type="cellIs" dxfId="27" priority="6" operator="equal">
      <formula>"No"</formula>
    </cfRule>
    <cfRule type="cellIs" dxfId="26" priority="7" operator="equal">
      <formula>"Yes"</formula>
    </cfRule>
    <cfRule type="cellIs" dxfId="25" priority="8" operator="equal">
      <formula>"Yes"</formula>
    </cfRule>
    <cfRule type="containsText" dxfId="24" priority="9" operator="containsText" text="&quot;&quot;">
      <formula>NOT(ISERROR(SEARCH("""""",E4)))</formula>
    </cfRule>
    <cfRule type="containsText" dxfId="23" priority="10" operator="containsText" text="&quot;&quot;">
      <formula>NOT(ISERROR(SEARCH("""""",E4)))</formula>
    </cfRule>
  </conditionalFormatting>
  <conditionalFormatting sqref="G2:G4">
    <cfRule type="cellIs" dxfId="22" priority="4" operator="greaterThan">
      <formula>1</formula>
    </cfRule>
  </conditionalFormatting>
  <conditionalFormatting sqref="I2:I4">
    <cfRule type="cellIs" dxfId="21" priority="3" operator="greaterThan">
      <formula>1</formula>
    </cfRule>
  </conditionalFormatting>
  <conditionalFormatting sqref="I5">
    <cfRule type="cellIs" dxfId="20" priority="1" operator="greaterThan">
      <formula>0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A81AA60-1010-4B66-BA5A-EA980768CCEF}">
          <x14:formula1>
            <xm:f>Data!$A$46:$A$48</xm:f>
          </x14:formula1>
          <xm:sqref>I3</xm:sqref>
        </x14:dataValidation>
        <x14:dataValidation type="list" allowBlank="1" showInputMessage="1" showErrorMessage="1" xr:uid="{57343CE4-F800-400F-875E-FE128DAD9478}">
          <x14:formula1>
            <xm:f>Data!$A$2:$A$8</xm:f>
          </x14:formula1>
          <xm:sqref>C7:C10</xm:sqref>
        </x14:dataValidation>
        <x14:dataValidation type="list" allowBlank="1" showInputMessage="1" showErrorMessage="1" xr:uid="{260C6EE6-EDBA-4859-AFED-87C4F051249A}">
          <x14:formula1>
            <xm:f>Data!$A$9:$A$17</xm:f>
          </x14:formula1>
          <xm:sqref>C12:C18</xm:sqref>
        </x14:dataValidation>
        <x14:dataValidation type="list" allowBlank="1" showInputMessage="1" showErrorMessage="1" xr:uid="{F5DDFD7B-688F-42F1-84FC-8924417502A6}">
          <x14:formula1>
            <xm:f>Data!$A$18:$A$40</xm:f>
          </x14:formula1>
          <xm:sqref>C20:C26</xm:sqref>
        </x14:dataValidation>
        <x14:dataValidation type="list" allowBlank="1" showInputMessage="1" showErrorMessage="1" xr:uid="{2ECC2E62-7630-4D3B-85C6-857558AB399F}">
          <x14:formula1>
            <xm:f>Data!$F$4:$F$9</xm:f>
          </x14:formula1>
          <xm:sqref>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184EA-A6B0-4684-820D-8560AD715E11}">
  <sheetPr codeName="Sheet4">
    <tabColor theme="4" tint="-0.249977111117893"/>
  </sheetPr>
  <dimension ref="A1:L52"/>
  <sheetViews>
    <sheetView showGridLines="0" showRowColHeaders="0" zoomScale="85" zoomScaleNormal="85" workbookViewId="0">
      <selection activeCell="H4" sqref="H4"/>
    </sheetView>
  </sheetViews>
  <sheetFormatPr defaultColWidth="9.109375" defaultRowHeight="14.4" x14ac:dyDescent="0.3"/>
  <cols>
    <col min="1" max="1" width="16" style="1" customWidth="1"/>
    <col min="2" max="2" width="26.44140625" style="1" customWidth="1"/>
    <col min="3" max="3" width="11.5546875" style="1" customWidth="1"/>
    <col min="4" max="4" width="29.88671875" style="1" customWidth="1"/>
    <col min="5" max="5" width="25.88671875" style="1" customWidth="1"/>
    <col min="6" max="6" width="29.6640625" style="1" customWidth="1"/>
    <col min="7" max="7" width="41" style="1" customWidth="1"/>
    <col min="8" max="8" width="27.6640625" style="1" customWidth="1"/>
    <col min="9" max="9" width="20.109375" style="2" customWidth="1"/>
    <col min="10" max="16384" width="9.109375" style="2"/>
  </cols>
  <sheetData>
    <row r="1" spans="1:12" ht="46.5" customHeight="1" thickBot="1" x14ac:dyDescent="0.35">
      <c r="A1" s="129" t="s">
        <v>70</v>
      </c>
      <c r="B1" s="130"/>
      <c r="C1" s="130"/>
      <c r="D1" s="130"/>
      <c r="E1" s="130"/>
      <c r="F1" s="130"/>
      <c r="G1" s="130"/>
      <c r="H1" s="130"/>
      <c r="I1" s="131"/>
    </row>
    <row r="2" spans="1:12" s="3" customFormat="1" ht="28.5" customHeight="1" x14ac:dyDescent="0.3">
      <c r="A2" s="96" t="s">
        <v>63</v>
      </c>
      <c r="B2" s="61"/>
      <c r="C2" s="133" t="s">
        <v>65</v>
      </c>
      <c r="D2" s="134"/>
      <c r="E2" s="64"/>
      <c r="F2" s="97" t="s">
        <v>68</v>
      </c>
      <c r="G2" s="67"/>
      <c r="H2" s="25" t="s">
        <v>71</v>
      </c>
      <c r="I2" s="74"/>
    </row>
    <row r="3" spans="1:12" ht="23.25" customHeight="1" x14ac:dyDescent="0.3">
      <c r="A3" s="95" t="s">
        <v>64</v>
      </c>
      <c r="B3" s="62"/>
      <c r="C3" s="135" t="s">
        <v>66</v>
      </c>
      <c r="D3" s="136"/>
      <c r="E3" s="65"/>
      <c r="F3" s="99" t="s">
        <v>72</v>
      </c>
      <c r="G3" s="68"/>
      <c r="H3" s="99" t="s">
        <v>74</v>
      </c>
      <c r="I3" s="70"/>
    </row>
    <row r="4" spans="1:12" ht="23.25" customHeight="1" x14ac:dyDescent="0.3">
      <c r="A4" s="94" t="s">
        <v>69</v>
      </c>
      <c r="B4" s="63"/>
      <c r="C4" s="135" t="s">
        <v>67</v>
      </c>
      <c r="D4" s="136"/>
      <c r="E4" s="66"/>
      <c r="F4" s="98" t="s">
        <v>73</v>
      </c>
      <c r="G4" s="69"/>
      <c r="H4" s="8" t="s">
        <v>86</v>
      </c>
      <c r="I4" s="75" t="e">
        <f>VLOOKUP(I2,Data!$F$3:$I$9,MATCH(I3,Data!$F$3:$I$3,0),FALSE)</f>
        <v>#N/A</v>
      </c>
    </row>
    <row r="5" spans="1:12" ht="16.5" customHeight="1" x14ac:dyDescent="0.3">
      <c r="A5" s="137" t="s">
        <v>54</v>
      </c>
      <c r="B5" s="138"/>
      <c r="C5" s="138"/>
      <c r="D5" s="138"/>
      <c r="E5" s="138"/>
      <c r="F5" s="138"/>
      <c r="G5" s="138"/>
      <c r="H5" s="138"/>
      <c r="I5" s="89"/>
    </row>
    <row r="6" spans="1:12" s="4" customFormat="1" ht="38.25" customHeight="1" x14ac:dyDescent="0.3">
      <c r="A6" s="93" t="s">
        <v>58</v>
      </c>
      <c r="B6" s="22" t="s">
        <v>59</v>
      </c>
      <c r="C6" s="100" t="s">
        <v>56</v>
      </c>
      <c r="D6" s="92" t="s">
        <v>57</v>
      </c>
      <c r="E6" s="132" t="s">
        <v>75</v>
      </c>
      <c r="F6" s="132"/>
      <c r="G6" s="23" t="s">
        <v>60</v>
      </c>
      <c r="H6" s="23" t="s">
        <v>61</v>
      </c>
      <c r="I6" s="26" t="s">
        <v>62</v>
      </c>
    </row>
    <row r="7" spans="1:12" ht="27.6" x14ac:dyDescent="0.3">
      <c r="A7" s="27">
        <v>1</v>
      </c>
      <c r="B7" s="13" t="s">
        <v>55</v>
      </c>
      <c r="C7" s="15"/>
      <c r="D7" s="81" t="str">
        <f>IF(C7&gt;300,VLOOKUP(C7,Data!$A$2:$B$40,2,FALSE),"")</f>
        <v/>
      </c>
      <c r="E7" s="101"/>
      <c r="F7" s="102"/>
      <c r="G7" s="16"/>
      <c r="H7" s="16"/>
      <c r="I7" s="28"/>
    </row>
    <row r="8" spans="1:12" ht="27.6" x14ac:dyDescent="0.3">
      <c r="A8" s="27">
        <v>2</v>
      </c>
      <c r="B8" s="13" t="s">
        <v>55</v>
      </c>
      <c r="C8" s="15"/>
      <c r="D8" s="81" t="str">
        <f>IF(C8&gt;300,VLOOKUP(C8,Data!$A$2:$B$40,2,FALSE),"")</f>
        <v/>
      </c>
      <c r="E8" s="101"/>
      <c r="F8" s="102"/>
      <c r="G8" s="16"/>
      <c r="H8" s="16"/>
      <c r="I8" s="28"/>
    </row>
    <row r="9" spans="1:12" ht="27.6" x14ac:dyDescent="0.3">
      <c r="A9" s="27">
        <v>3</v>
      </c>
      <c r="B9" s="13" t="s">
        <v>55</v>
      </c>
      <c r="C9" s="15"/>
      <c r="D9" s="81" t="str">
        <f>IF(C9&gt;300,VLOOKUP(C9,Data!$A$2:$B$40,2,FALSE),"")</f>
        <v/>
      </c>
      <c r="E9" s="101"/>
      <c r="F9" s="102"/>
      <c r="G9" s="16"/>
      <c r="H9" s="16"/>
      <c r="I9" s="28"/>
    </row>
    <row r="10" spans="1:12" ht="27.6" x14ac:dyDescent="0.3">
      <c r="A10" s="27">
        <v>4</v>
      </c>
      <c r="B10" s="13" t="s">
        <v>55</v>
      </c>
      <c r="C10" s="15"/>
      <c r="D10" s="81" t="str">
        <f>IF(C10&gt;300,VLOOKUP(C10,Data!$A$2:$B$40,2,FALSE),"")</f>
        <v/>
      </c>
      <c r="E10" s="101"/>
      <c r="F10" s="102"/>
      <c r="G10" s="16"/>
      <c r="H10" s="16"/>
      <c r="I10" s="28"/>
    </row>
    <row r="11" spans="1:12" ht="28.2" thickBot="1" x14ac:dyDescent="0.35">
      <c r="A11" s="27">
        <v>5</v>
      </c>
      <c r="B11" s="13" t="s">
        <v>55</v>
      </c>
      <c r="C11" s="15"/>
      <c r="D11" s="81" t="str">
        <f>IF(C11&gt;300,VLOOKUP(C11,Data!$A$2:$B$40,2,FALSE),"")</f>
        <v/>
      </c>
      <c r="E11" s="101"/>
      <c r="F11" s="102"/>
      <c r="G11" s="16"/>
      <c r="H11" s="16"/>
      <c r="I11" s="28"/>
    </row>
    <row r="12" spans="1:12" ht="24" customHeight="1" thickBot="1" x14ac:dyDescent="0.35">
      <c r="A12" s="114" t="s">
        <v>76</v>
      </c>
      <c r="B12" s="115"/>
      <c r="C12" s="115"/>
      <c r="D12" s="115"/>
      <c r="E12" s="115"/>
      <c r="F12" s="115"/>
      <c r="G12" s="115"/>
      <c r="H12" s="116"/>
      <c r="I12" s="9">
        <f>SUM(I7:I11)</f>
        <v>0</v>
      </c>
    </row>
    <row r="13" spans="1:12" ht="41.4" x14ac:dyDescent="0.3">
      <c r="A13" s="29">
        <f>+A11+1</f>
        <v>6</v>
      </c>
      <c r="B13" s="91" t="s">
        <v>84</v>
      </c>
      <c r="C13" s="17"/>
      <c r="D13" s="83" t="str">
        <f>IF(C13&gt;300,VLOOKUP(C13,Data!$A$2:$B$40,2,FALSE),"")</f>
        <v/>
      </c>
      <c r="E13" s="103"/>
      <c r="F13" s="104"/>
      <c r="G13" s="46"/>
      <c r="H13" s="37"/>
      <c r="I13" s="30"/>
      <c r="L13"/>
    </row>
    <row r="14" spans="1:12" ht="41.4" x14ac:dyDescent="0.3">
      <c r="A14" s="31">
        <f>+A13+1</f>
        <v>7</v>
      </c>
      <c r="B14" s="91" t="s">
        <v>84</v>
      </c>
      <c r="C14" s="18"/>
      <c r="D14" s="84" t="str">
        <f>IF(C14&gt;300,VLOOKUP(C14,Data!$A$2:$B$40,2,FALSE),"")</f>
        <v/>
      </c>
      <c r="E14" s="105"/>
      <c r="F14" s="106"/>
      <c r="G14" s="47"/>
      <c r="H14" s="38"/>
      <c r="I14" s="32"/>
    </row>
    <row r="15" spans="1:12" ht="41.4" x14ac:dyDescent="0.3">
      <c r="A15" s="31">
        <f>+A14+1</f>
        <v>8</v>
      </c>
      <c r="B15" s="91" t="s">
        <v>84</v>
      </c>
      <c r="C15" s="19"/>
      <c r="D15" s="85" t="str">
        <f>IF(C15&gt;300,VLOOKUP(C15,Data!$A$2:$B$40,2,FALSE),"")</f>
        <v/>
      </c>
      <c r="E15" s="107"/>
      <c r="F15" s="108"/>
      <c r="G15" s="48"/>
      <c r="H15" s="39"/>
      <c r="I15" s="33"/>
    </row>
    <row r="16" spans="1:12" ht="41.4" x14ac:dyDescent="0.3">
      <c r="A16" s="31">
        <f t="shared" ref="A16:A19" si="0">+A15+1</f>
        <v>9</v>
      </c>
      <c r="B16" s="91" t="s">
        <v>84</v>
      </c>
      <c r="C16" s="19"/>
      <c r="D16" s="85" t="str">
        <f>IF(C16&gt;300,VLOOKUP(C16,Data!$A$2:$B$40,2,FALSE),"")</f>
        <v/>
      </c>
      <c r="E16" s="107"/>
      <c r="F16" s="108"/>
      <c r="G16" s="48"/>
      <c r="H16" s="39"/>
      <c r="I16" s="33"/>
    </row>
    <row r="17" spans="1:9" ht="41.4" x14ac:dyDescent="0.3">
      <c r="A17" s="31">
        <f t="shared" si="0"/>
        <v>10</v>
      </c>
      <c r="B17" s="91" t="s">
        <v>84</v>
      </c>
      <c r="C17" s="19"/>
      <c r="D17" s="85" t="str">
        <f>IF(C17&gt;300,VLOOKUP(C17,Data!$A$2:$B$40,2,FALSE),"")</f>
        <v/>
      </c>
      <c r="E17" s="107"/>
      <c r="F17" s="108"/>
      <c r="G17" s="48"/>
      <c r="H17" s="39"/>
      <c r="I17" s="33"/>
    </row>
    <row r="18" spans="1:9" ht="41.4" x14ac:dyDescent="0.3">
      <c r="A18" s="31">
        <f t="shared" si="0"/>
        <v>11</v>
      </c>
      <c r="B18" s="91" t="s">
        <v>84</v>
      </c>
      <c r="C18" s="19"/>
      <c r="D18" s="85" t="str">
        <f>IF(C18&gt;300,VLOOKUP(C18,Data!$A$2:$B$40,2,FALSE),"")</f>
        <v/>
      </c>
      <c r="E18" s="107"/>
      <c r="F18" s="108"/>
      <c r="G18" s="48"/>
      <c r="H18" s="39"/>
      <c r="I18" s="33"/>
    </row>
    <row r="19" spans="1:9" ht="41.4" x14ac:dyDescent="0.3">
      <c r="A19" s="31">
        <f t="shared" si="0"/>
        <v>12</v>
      </c>
      <c r="B19" s="91" t="s">
        <v>84</v>
      </c>
      <c r="C19" s="19"/>
      <c r="D19" s="85" t="str">
        <f>IF(C19&gt;300,VLOOKUP(C19,Data!$A$2:$B$40,2,FALSE),"")</f>
        <v/>
      </c>
      <c r="E19" s="107"/>
      <c r="F19" s="108"/>
      <c r="G19" s="48"/>
      <c r="H19" s="39"/>
      <c r="I19" s="33"/>
    </row>
    <row r="20" spans="1:9" ht="41.4" x14ac:dyDescent="0.3">
      <c r="A20" s="31">
        <f t="shared" ref="A20:A21" si="1">+A19+1</f>
        <v>13</v>
      </c>
      <c r="B20" s="91" t="s">
        <v>84</v>
      </c>
      <c r="C20" s="19"/>
      <c r="D20" s="85" t="str">
        <f>IF(C20&gt;300,VLOOKUP(C20,Data!$A$2:$B$40,2,FALSE),"")</f>
        <v/>
      </c>
      <c r="E20" s="107"/>
      <c r="F20" s="108"/>
      <c r="G20" s="48"/>
      <c r="H20" s="39"/>
      <c r="I20" s="33"/>
    </row>
    <row r="21" spans="1:9" ht="42" thickBot="1" x14ac:dyDescent="0.35">
      <c r="A21" s="31">
        <f t="shared" si="1"/>
        <v>14</v>
      </c>
      <c r="B21" s="91" t="s">
        <v>84</v>
      </c>
      <c r="C21" s="19"/>
      <c r="D21" s="85" t="str">
        <f>IF(C21&gt;300,VLOOKUP(C21,Data!$A$2:$B$40,2,FALSE),"")</f>
        <v/>
      </c>
      <c r="E21" s="107"/>
      <c r="F21" s="108"/>
      <c r="G21" s="48"/>
      <c r="H21" s="39"/>
      <c r="I21" s="33"/>
    </row>
    <row r="22" spans="1:9" ht="24" customHeight="1" thickBot="1" x14ac:dyDescent="0.35">
      <c r="A22" s="114" t="s">
        <v>78</v>
      </c>
      <c r="B22" s="115"/>
      <c r="C22" s="115"/>
      <c r="D22" s="115"/>
      <c r="E22" s="115"/>
      <c r="F22" s="115"/>
      <c r="G22" s="115"/>
      <c r="H22" s="116"/>
      <c r="I22" s="9">
        <f>SUM(I13:I21)</f>
        <v>0</v>
      </c>
    </row>
    <row r="23" spans="1:9" ht="27.6" x14ac:dyDescent="0.3">
      <c r="A23" s="34">
        <f>+A21+1</f>
        <v>15</v>
      </c>
      <c r="B23" s="12" t="s">
        <v>85</v>
      </c>
      <c r="C23" s="20"/>
      <c r="D23" s="86" t="str">
        <f>IF(C23&gt;300,VLOOKUP(C23,Data!$A$2:$B$40,2,FALSE),"")</f>
        <v/>
      </c>
      <c r="E23" s="109"/>
      <c r="F23" s="110"/>
      <c r="G23" s="55"/>
      <c r="H23" s="40"/>
      <c r="I23" s="35"/>
    </row>
    <row r="24" spans="1:9" ht="27.6" x14ac:dyDescent="0.3">
      <c r="A24" s="34">
        <f>+A23+1</f>
        <v>16</v>
      </c>
      <c r="B24" s="12" t="s">
        <v>85</v>
      </c>
      <c r="C24" s="20"/>
      <c r="D24" s="87" t="str">
        <f>IF(C24&gt;300,VLOOKUP(C24,Data!$A$2:$B$40,2,FALSE),"")</f>
        <v/>
      </c>
      <c r="E24" s="111"/>
      <c r="F24" s="112"/>
      <c r="G24" s="55"/>
      <c r="H24" s="40"/>
      <c r="I24" s="35"/>
    </row>
    <row r="25" spans="1:9" ht="27.6" x14ac:dyDescent="0.3">
      <c r="A25" s="34">
        <f>+A24+1</f>
        <v>17</v>
      </c>
      <c r="B25" s="12" t="s">
        <v>85</v>
      </c>
      <c r="C25" s="20"/>
      <c r="D25" s="87" t="str">
        <f>IF(C25&gt;300,VLOOKUP(C25,Data!$A$2:$B$40,2,FALSE),"")</f>
        <v/>
      </c>
      <c r="E25" s="111"/>
      <c r="F25" s="112"/>
      <c r="G25" s="55"/>
      <c r="H25" s="40"/>
      <c r="I25" s="35"/>
    </row>
    <row r="26" spans="1:9" ht="27.6" x14ac:dyDescent="0.3">
      <c r="A26" s="34">
        <f t="shared" ref="A26:A29" si="2">+A25+1</f>
        <v>18</v>
      </c>
      <c r="B26" s="12" t="s">
        <v>85</v>
      </c>
      <c r="C26" s="20"/>
      <c r="D26" s="87" t="str">
        <f>IF(C26&gt;300,VLOOKUP(C26,Data!$A$2:$B$40,2,FALSE),"")</f>
        <v/>
      </c>
      <c r="E26" s="111"/>
      <c r="F26" s="112"/>
      <c r="G26" s="55"/>
      <c r="H26" s="40"/>
      <c r="I26" s="35"/>
    </row>
    <row r="27" spans="1:9" ht="27.6" x14ac:dyDescent="0.3">
      <c r="A27" s="34">
        <f t="shared" si="2"/>
        <v>19</v>
      </c>
      <c r="B27" s="12" t="s">
        <v>85</v>
      </c>
      <c r="C27" s="20"/>
      <c r="D27" s="87" t="str">
        <f>IF(C27&gt;300,VLOOKUP(C27,Data!$A$2:$B$40,2,FALSE),"")</f>
        <v/>
      </c>
      <c r="E27" s="111"/>
      <c r="F27" s="112"/>
      <c r="G27" s="55"/>
      <c r="H27" s="40"/>
      <c r="I27" s="35"/>
    </row>
    <row r="28" spans="1:9" ht="27.6" x14ac:dyDescent="0.3">
      <c r="A28" s="34">
        <f t="shared" si="2"/>
        <v>20</v>
      </c>
      <c r="B28" s="12" t="s">
        <v>85</v>
      </c>
      <c r="C28" s="20"/>
      <c r="D28" s="87" t="str">
        <f>IF(C28&gt;300,VLOOKUP(C28,Data!$A$2:$B$40,2,FALSE),"")</f>
        <v/>
      </c>
      <c r="E28" s="111"/>
      <c r="F28" s="112"/>
      <c r="G28" s="55"/>
      <c r="H28" s="40"/>
      <c r="I28" s="35"/>
    </row>
    <row r="29" spans="1:9" ht="27.6" x14ac:dyDescent="0.3">
      <c r="A29" s="34">
        <f t="shared" si="2"/>
        <v>21</v>
      </c>
      <c r="B29" s="12" t="s">
        <v>85</v>
      </c>
      <c r="C29" s="20"/>
      <c r="D29" s="87" t="str">
        <f>IF(C29&gt;300,VLOOKUP(C29,Data!$A$2:$B$40,2,FALSE),"")</f>
        <v/>
      </c>
      <c r="E29" s="111"/>
      <c r="F29" s="112"/>
      <c r="G29" s="55"/>
      <c r="H29" s="40"/>
      <c r="I29" s="35"/>
    </row>
    <row r="30" spans="1:9" ht="27.6" x14ac:dyDescent="0.3">
      <c r="A30" s="34">
        <f t="shared" ref="A30:A31" si="3">+A29+1</f>
        <v>22</v>
      </c>
      <c r="B30" s="12" t="s">
        <v>85</v>
      </c>
      <c r="C30" s="20"/>
      <c r="D30" s="87" t="str">
        <f>IF(C30&gt;300,VLOOKUP(C30,Data!$A$2:$B$40,2,FALSE),"")</f>
        <v/>
      </c>
      <c r="E30" s="111"/>
      <c r="F30" s="112"/>
      <c r="G30" s="55"/>
      <c r="H30" s="40"/>
      <c r="I30" s="35"/>
    </row>
    <row r="31" spans="1:9" ht="28.2" thickBot="1" x14ac:dyDescent="0.35">
      <c r="A31" s="34">
        <f t="shared" si="3"/>
        <v>23</v>
      </c>
      <c r="B31" s="12" t="s">
        <v>85</v>
      </c>
      <c r="C31" s="20"/>
      <c r="D31" s="87" t="str">
        <f>IF(C31&gt;300,VLOOKUP(C31,Data!$A$2:$B$40,2,FALSE),"")</f>
        <v/>
      </c>
      <c r="E31" s="111"/>
      <c r="F31" s="112"/>
      <c r="G31" s="55"/>
      <c r="H31" s="40"/>
      <c r="I31" s="35"/>
    </row>
    <row r="32" spans="1:9" ht="24" customHeight="1" thickBot="1" x14ac:dyDescent="0.35">
      <c r="A32" s="114" t="s">
        <v>77</v>
      </c>
      <c r="B32" s="115"/>
      <c r="C32" s="115"/>
      <c r="D32" s="115"/>
      <c r="E32" s="115"/>
      <c r="F32" s="115"/>
      <c r="G32" s="115"/>
      <c r="H32" s="116"/>
      <c r="I32" s="9">
        <f>SUM(I23:I31)</f>
        <v>0</v>
      </c>
    </row>
    <row r="33" spans="1:9" ht="24" customHeight="1" thickBot="1" x14ac:dyDescent="0.35">
      <c r="A33" s="117" t="s">
        <v>80</v>
      </c>
      <c r="B33" s="118"/>
      <c r="C33" s="118"/>
      <c r="D33" s="118"/>
      <c r="E33" s="118"/>
      <c r="F33" s="118"/>
      <c r="G33" s="118"/>
      <c r="H33" s="119"/>
      <c r="I33" s="10">
        <f>+I32+I22+I12</f>
        <v>0</v>
      </c>
    </row>
    <row r="34" spans="1:9" ht="24" customHeight="1" thickBot="1" x14ac:dyDescent="0.35">
      <c r="A34" s="120" t="s">
        <v>68</v>
      </c>
      <c r="B34" s="121"/>
      <c r="C34" s="121"/>
      <c r="D34" s="121"/>
      <c r="E34" s="121"/>
      <c r="F34" s="121"/>
      <c r="G34" s="121"/>
      <c r="H34" s="122"/>
      <c r="I34" s="88">
        <f>+G2</f>
        <v>0</v>
      </c>
    </row>
    <row r="35" spans="1:9" ht="24" customHeight="1" thickBot="1" x14ac:dyDescent="0.35">
      <c r="A35" s="123" t="s">
        <v>79</v>
      </c>
      <c r="B35" s="124"/>
      <c r="C35" s="124"/>
      <c r="D35" s="124"/>
      <c r="E35" s="124"/>
      <c r="F35" s="124"/>
      <c r="G35" s="124"/>
      <c r="H35" s="125"/>
      <c r="I35" s="11">
        <f>+I34-I33</f>
        <v>0</v>
      </c>
    </row>
    <row r="36" spans="1:9" ht="30" customHeight="1" x14ac:dyDescent="0.3">
      <c r="A36" s="126" t="str">
        <f>IF(I33&gt;I34,"ERROR - SPENDING PLAN IS OVERBUDGET","")</f>
        <v/>
      </c>
      <c r="B36" s="126"/>
      <c r="C36" s="126"/>
      <c r="D36" s="126"/>
      <c r="E36" s="126"/>
      <c r="F36" s="126"/>
      <c r="G36" s="126"/>
      <c r="H36" s="126"/>
      <c r="I36" s="126"/>
    </row>
    <row r="37" spans="1:9" ht="30" customHeight="1" x14ac:dyDescent="0.3">
      <c r="E37" s="113"/>
      <c r="F37" s="113"/>
    </row>
    <row r="38" spans="1:9" ht="30" customHeight="1" x14ac:dyDescent="0.3">
      <c r="A38" s="79"/>
      <c r="B38" s="77"/>
      <c r="C38" s="77"/>
      <c r="D38" s="77"/>
      <c r="E38" s="113"/>
      <c r="F38" s="113"/>
      <c r="G38" s="127"/>
      <c r="H38" s="127"/>
      <c r="I38" s="78"/>
    </row>
    <row r="39" spans="1:9" ht="30" customHeight="1" x14ac:dyDescent="0.3">
      <c r="A39" s="90" t="s">
        <v>51</v>
      </c>
      <c r="B39" s="139" t="s">
        <v>52</v>
      </c>
      <c r="C39" s="139"/>
      <c r="D39" s="139"/>
      <c r="E39" s="113"/>
      <c r="F39" s="113"/>
      <c r="G39" s="139" t="s">
        <v>53</v>
      </c>
      <c r="H39" s="139"/>
      <c r="I39" s="90" t="s">
        <v>51</v>
      </c>
    </row>
    <row r="40" spans="1:9" ht="30" customHeight="1" x14ac:dyDescent="0.3">
      <c r="E40" s="113"/>
      <c r="F40" s="113"/>
    </row>
    <row r="41" spans="1:9" ht="30" customHeight="1" x14ac:dyDescent="0.3">
      <c r="E41" s="113"/>
      <c r="F41" s="113"/>
    </row>
    <row r="42" spans="1:9" ht="30" customHeight="1" x14ac:dyDescent="0.3">
      <c r="E42" s="113"/>
      <c r="F42" s="113"/>
    </row>
    <row r="43" spans="1:9" ht="30" customHeight="1" x14ac:dyDescent="0.3">
      <c r="E43" s="113"/>
      <c r="F43" s="113"/>
    </row>
    <row r="44" spans="1:9" ht="30" customHeight="1" x14ac:dyDescent="0.3">
      <c r="E44" s="113"/>
      <c r="F44" s="113"/>
    </row>
    <row r="45" spans="1:9" ht="30" customHeight="1" x14ac:dyDescent="0.3">
      <c r="E45" s="113"/>
      <c r="F45" s="113"/>
    </row>
    <row r="46" spans="1:9" ht="30" customHeight="1" x14ac:dyDescent="0.3">
      <c r="E46" s="113"/>
      <c r="F46" s="113"/>
    </row>
    <row r="47" spans="1:9" ht="30" customHeight="1" x14ac:dyDescent="0.3">
      <c r="E47" s="113"/>
      <c r="F47" s="113"/>
    </row>
    <row r="48" spans="1:9" ht="30" customHeight="1" x14ac:dyDescent="0.3">
      <c r="E48" s="113"/>
      <c r="F48" s="113"/>
    </row>
    <row r="49" ht="30" customHeight="1" x14ac:dyDescent="0.3"/>
    <row r="50" ht="30" customHeight="1" x14ac:dyDescent="0.3"/>
    <row r="51" ht="30" customHeight="1" x14ac:dyDescent="0.3"/>
    <row r="52" ht="30" customHeight="1" x14ac:dyDescent="0.3"/>
  </sheetData>
  <mergeCells count="28">
    <mergeCell ref="A36:I36"/>
    <mergeCell ref="A1:I1"/>
    <mergeCell ref="C2:D2"/>
    <mergeCell ref="C3:D3"/>
    <mergeCell ref="C4:D4"/>
    <mergeCell ref="E6:F6"/>
    <mergeCell ref="A12:H12"/>
    <mergeCell ref="A22:H22"/>
    <mergeCell ref="A32:H32"/>
    <mergeCell ref="A33:H33"/>
    <mergeCell ref="A34:H34"/>
    <mergeCell ref="A35:H35"/>
    <mergeCell ref="A5:H5"/>
    <mergeCell ref="E37:F37"/>
    <mergeCell ref="E38:F38"/>
    <mergeCell ref="G38:H38"/>
    <mergeCell ref="B39:D39"/>
    <mergeCell ref="E39:F39"/>
    <mergeCell ref="G39:H39"/>
    <mergeCell ref="E46:F46"/>
    <mergeCell ref="E47:F47"/>
    <mergeCell ref="E48:F48"/>
    <mergeCell ref="E40:F40"/>
    <mergeCell ref="E41:F41"/>
    <mergeCell ref="E42:F42"/>
    <mergeCell ref="E43:F43"/>
    <mergeCell ref="E44:F44"/>
    <mergeCell ref="E45:F45"/>
  </mergeCells>
  <conditionalFormatting sqref="B2:B4">
    <cfRule type="cellIs" dxfId="19" priority="5" operator="greaterThan">
      <formula>1</formula>
    </cfRule>
  </conditionalFormatting>
  <conditionalFormatting sqref="E2:E4">
    <cfRule type="cellIs" dxfId="18" priority="2" operator="greaterThan">
      <formula>1</formula>
    </cfRule>
  </conditionalFormatting>
  <conditionalFormatting sqref="E4">
    <cfRule type="cellIs" dxfId="17" priority="6" operator="equal">
      <formula>"No"</formula>
    </cfRule>
    <cfRule type="cellIs" dxfId="16" priority="7" operator="equal">
      <formula>"Yes"</formula>
    </cfRule>
    <cfRule type="cellIs" dxfId="15" priority="8" operator="equal">
      <formula>"Yes"</formula>
    </cfRule>
    <cfRule type="containsText" dxfId="14" priority="9" operator="containsText" text="&quot;&quot;">
      <formula>NOT(ISERROR(SEARCH("""""",E4)))</formula>
    </cfRule>
    <cfRule type="containsText" dxfId="13" priority="10" operator="containsText" text="&quot;&quot;">
      <formula>NOT(ISERROR(SEARCH("""""",E4)))</formula>
    </cfRule>
  </conditionalFormatting>
  <conditionalFormatting sqref="G2:G4">
    <cfRule type="cellIs" dxfId="12" priority="4" operator="greaterThan">
      <formula>1</formula>
    </cfRule>
  </conditionalFormatting>
  <conditionalFormatting sqref="I2:I4">
    <cfRule type="cellIs" dxfId="11" priority="3" operator="greaterThan">
      <formula>1</formula>
    </cfRule>
  </conditionalFormatting>
  <conditionalFormatting sqref="I5">
    <cfRule type="cellIs" dxfId="10" priority="1" operator="greaterThan">
      <formula>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CBFA670-8F45-4D44-86B4-6B5450976A5D}">
          <x14:formula1>
            <xm:f>Data!$F$4:$F$9</xm:f>
          </x14:formula1>
          <xm:sqref>I2</xm:sqref>
        </x14:dataValidation>
        <x14:dataValidation type="list" allowBlank="1" showInputMessage="1" showErrorMessage="1" xr:uid="{F4E5FB75-4421-42BE-B13A-CE0829DA8F18}">
          <x14:formula1>
            <xm:f>Data!$A$18:$A$40</xm:f>
          </x14:formula1>
          <xm:sqref>C23:C31</xm:sqref>
        </x14:dataValidation>
        <x14:dataValidation type="list" allowBlank="1" showInputMessage="1" showErrorMessage="1" xr:uid="{54568990-9426-4438-B59B-75F1E44F2BBC}">
          <x14:formula1>
            <xm:f>Data!$A$9:$A$17</xm:f>
          </x14:formula1>
          <xm:sqref>C13:C21</xm:sqref>
        </x14:dataValidation>
        <x14:dataValidation type="list" allowBlank="1" showInputMessage="1" showErrorMessage="1" xr:uid="{96544369-18AE-45B1-BF8A-3916EC1D831B}">
          <x14:formula1>
            <xm:f>Data!$A$2:$A$8</xm:f>
          </x14:formula1>
          <xm:sqref>C7:C11</xm:sqref>
        </x14:dataValidation>
        <x14:dataValidation type="list" allowBlank="1" showInputMessage="1" showErrorMessage="1" xr:uid="{28B71467-DAE8-419F-BB9A-D898737534B8}">
          <x14:formula1>
            <xm:f>Data!$A$46:$A$48</xm:f>
          </x14:formula1>
          <xm:sqref>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B1AFD-1503-40B8-8574-D3DED77E30B4}">
  <sheetPr codeName="Sheet5">
    <tabColor theme="4" tint="-0.499984740745262"/>
  </sheetPr>
  <dimension ref="A1:L57"/>
  <sheetViews>
    <sheetView showGridLines="0" showRowColHeaders="0" tabSelected="1" zoomScale="70" zoomScaleNormal="70" workbookViewId="0">
      <selection activeCell="H4" sqref="H4"/>
    </sheetView>
  </sheetViews>
  <sheetFormatPr defaultColWidth="9.109375" defaultRowHeight="14.4" x14ac:dyDescent="0.3"/>
  <cols>
    <col min="1" max="1" width="16" style="1" customWidth="1"/>
    <col min="2" max="2" width="26.44140625" style="1" customWidth="1"/>
    <col min="3" max="3" width="11.5546875" style="1" customWidth="1"/>
    <col min="4" max="4" width="29.88671875" style="1" customWidth="1"/>
    <col min="5" max="5" width="25.88671875" style="1" customWidth="1"/>
    <col min="6" max="6" width="29.6640625" style="1" customWidth="1"/>
    <col min="7" max="7" width="41" style="1" customWidth="1"/>
    <col min="8" max="8" width="27.6640625" style="1" customWidth="1"/>
    <col min="9" max="9" width="20.109375" style="2" customWidth="1"/>
    <col min="10" max="16384" width="9.109375" style="2"/>
  </cols>
  <sheetData>
    <row r="1" spans="1:12" ht="46.5" customHeight="1" thickBot="1" x14ac:dyDescent="0.35">
      <c r="A1" s="129" t="s">
        <v>70</v>
      </c>
      <c r="B1" s="130"/>
      <c r="C1" s="130"/>
      <c r="D1" s="130"/>
      <c r="E1" s="130"/>
      <c r="F1" s="130"/>
      <c r="G1" s="130"/>
      <c r="H1" s="130"/>
      <c r="I1" s="131"/>
    </row>
    <row r="2" spans="1:12" s="3" customFormat="1" ht="28.5" customHeight="1" x14ac:dyDescent="0.3">
      <c r="A2" s="96" t="s">
        <v>63</v>
      </c>
      <c r="B2" s="61"/>
      <c r="C2" s="133" t="s">
        <v>65</v>
      </c>
      <c r="D2" s="134"/>
      <c r="E2" s="64"/>
      <c r="F2" s="97" t="s">
        <v>68</v>
      </c>
      <c r="G2" s="67"/>
      <c r="H2" s="25" t="s">
        <v>71</v>
      </c>
      <c r="I2" s="74"/>
    </row>
    <row r="3" spans="1:12" ht="23.25" customHeight="1" x14ac:dyDescent="0.3">
      <c r="A3" s="95" t="s">
        <v>64</v>
      </c>
      <c r="B3" s="62"/>
      <c r="C3" s="135" t="s">
        <v>66</v>
      </c>
      <c r="D3" s="136"/>
      <c r="E3" s="65"/>
      <c r="F3" s="99" t="s">
        <v>72</v>
      </c>
      <c r="G3" s="68"/>
      <c r="H3" s="99" t="s">
        <v>74</v>
      </c>
      <c r="I3" s="70"/>
    </row>
    <row r="4" spans="1:12" ht="23.25" customHeight="1" x14ac:dyDescent="0.3">
      <c r="A4" s="94" t="s">
        <v>69</v>
      </c>
      <c r="B4" s="63"/>
      <c r="C4" s="135" t="s">
        <v>67</v>
      </c>
      <c r="D4" s="136"/>
      <c r="E4" s="66"/>
      <c r="F4" s="98" t="s">
        <v>73</v>
      </c>
      <c r="G4" s="69"/>
      <c r="H4" s="8" t="s">
        <v>86</v>
      </c>
      <c r="I4" s="75" t="e">
        <f>VLOOKUP(I2,Data!$F$3:$I$9,MATCH(I3,Data!$F$3:$I$3,0),FALSE)</f>
        <v>#N/A</v>
      </c>
    </row>
    <row r="5" spans="1:12" ht="16.5" customHeight="1" x14ac:dyDescent="0.3">
      <c r="A5" s="137" t="s">
        <v>54</v>
      </c>
      <c r="B5" s="138"/>
      <c r="C5" s="138"/>
      <c r="D5" s="138"/>
      <c r="E5" s="138"/>
      <c r="F5" s="138"/>
      <c r="G5" s="138"/>
      <c r="H5" s="138"/>
      <c r="I5" s="89"/>
    </row>
    <row r="6" spans="1:12" s="4" customFormat="1" ht="38.25" customHeight="1" x14ac:dyDescent="0.3">
      <c r="A6" s="93" t="s">
        <v>58</v>
      </c>
      <c r="B6" s="22" t="s">
        <v>59</v>
      </c>
      <c r="C6" s="100" t="s">
        <v>56</v>
      </c>
      <c r="D6" s="92" t="s">
        <v>57</v>
      </c>
      <c r="E6" s="132" t="s">
        <v>75</v>
      </c>
      <c r="F6" s="132"/>
      <c r="G6" s="23" t="s">
        <v>60</v>
      </c>
      <c r="H6" s="23" t="s">
        <v>61</v>
      </c>
      <c r="I6" s="26" t="s">
        <v>62</v>
      </c>
    </row>
    <row r="7" spans="1:12" ht="27.6" x14ac:dyDescent="0.3">
      <c r="A7" s="27">
        <v>1</v>
      </c>
      <c r="B7" s="13" t="s">
        <v>55</v>
      </c>
      <c r="C7" s="15"/>
      <c r="D7" s="81" t="str">
        <f>IF(C7&gt;300,VLOOKUP(C7,Data!$A$2:$B$40,2,FALSE),"")</f>
        <v/>
      </c>
      <c r="E7" s="42"/>
      <c r="F7" s="43"/>
      <c r="G7" s="16"/>
      <c r="H7" s="16"/>
      <c r="I7" s="28"/>
    </row>
    <row r="8" spans="1:12" ht="27.6" x14ac:dyDescent="0.3">
      <c r="A8" s="27">
        <v>2</v>
      </c>
      <c r="B8" s="13" t="s">
        <v>55</v>
      </c>
      <c r="C8" s="15"/>
      <c r="D8" s="81" t="str">
        <f>IF(C8&gt;300,VLOOKUP(C8,Data!$A$2:$B$40,2,FALSE),"")</f>
        <v/>
      </c>
      <c r="E8" s="42"/>
      <c r="F8" s="43"/>
      <c r="G8" s="16"/>
      <c r="H8" s="16"/>
      <c r="I8" s="28"/>
    </row>
    <row r="9" spans="1:12" ht="27.6" x14ac:dyDescent="0.3">
      <c r="A9" s="27">
        <v>3</v>
      </c>
      <c r="B9" s="13" t="s">
        <v>55</v>
      </c>
      <c r="C9" s="15"/>
      <c r="D9" s="81" t="str">
        <f>IF(C9&gt;300,VLOOKUP(C9,Data!$A$2:$B$40,2,FALSE),"")</f>
        <v/>
      </c>
      <c r="E9" s="42"/>
      <c r="F9" s="43"/>
      <c r="G9" s="16"/>
      <c r="H9" s="16"/>
      <c r="I9" s="28"/>
    </row>
    <row r="10" spans="1:12" ht="27.6" x14ac:dyDescent="0.3">
      <c r="A10" s="27">
        <v>4</v>
      </c>
      <c r="B10" s="13" t="s">
        <v>55</v>
      </c>
      <c r="C10" s="15"/>
      <c r="D10" s="81" t="str">
        <f>IF(C10&gt;300,VLOOKUP(C10,Data!$A$2:$B$40,2,FALSE),"")</f>
        <v/>
      </c>
      <c r="E10" s="42"/>
      <c r="F10" s="43"/>
      <c r="G10" s="16"/>
      <c r="H10" s="16"/>
      <c r="I10" s="28"/>
    </row>
    <row r="11" spans="1:12" ht="27.6" x14ac:dyDescent="0.3">
      <c r="A11" s="27">
        <v>5</v>
      </c>
      <c r="B11" s="13" t="s">
        <v>55</v>
      </c>
      <c r="C11" s="15"/>
      <c r="D11" s="81" t="str">
        <f>IF(C11&gt;300,VLOOKUP(C11,Data!$A$2:$B$40,2,FALSE),"")</f>
        <v/>
      </c>
      <c r="E11" s="42"/>
      <c r="F11" s="43"/>
      <c r="G11" s="16"/>
      <c r="H11" s="16"/>
      <c r="I11" s="28"/>
    </row>
    <row r="12" spans="1:12" ht="28.2" thickBot="1" x14ac:dyDescent="0.35">
      <c r="A12" s="27">
        <v>6</v>
      </c>
      <c r="B12" s="13" t="s">
        <v>55</v>
      </c>
      <c r="C12" s="15"/>
      <c r="D12" s="81" t="str">
        <f>IF(C12&gt;300,VLOOKUP(C12,Data!$A$2:$B$40,2,FALSE),"")</f>
        <v/>
      </c>
      <c r="E12" s="42"/>
      <c r="F12" s="43"/>
      <c r="G12" s="16"/>
      <c r="H12" s="16"/>
      <c r="I12" s="28"/>
    </row>
    <row r="13" spans="1:12" ht="24" customHeight="1" thickBot="1" x14ac:dyDescent="0.35">
      <c r="A13" s="114" t="s">
        <v>76</v>
      </c>
      <c r="B13" s="115"/>
      <c r="C13" s="115"/>
      <c r="D13" s="115"/>
      <c r="E13" s="115"/>
      <c r="F13" s="115"/>
      <c r="G13" s="115"/>
      <c r="H13" s="116"/>
      <c r="I13" s="9">
        <f>SUM(I7:I12)</f>
        <v>0</v>
      </c>
    </row>
    <row r="14" spans="1:12" ht="41.4" x14ac:dyDescent="0.3">
      <c r="A14" s="29">
        <f>+A12+1</f>
        <v>7</v>
      </c>
      <c r="B14" s="91" t="s">
        <v>84</v>
      </c>
      <c r="C14" s="17"/>
      <c r="D14" s="83" t="str">
        <f>IF(C14&gt;300,VLOOKUP(C14,Data!$A$2:$B$40,2,FALSE),"")</f>
        <v/>
      </c>
      <c r="E14" s="53"/>
      <c r="F14" s="54"/>
      <c r="G14" s="46"/>
      <c r="H14" s="37"/>
      <c r="I14" s="30"/>
      <c r="L14"/>
    </row>
    <row r="15" spans="1:12" ht="41.4" x14ac:dyDescent="0.3">
      <c r="A15" s="31">
        <f>+A14+1</f>
        <v>8</v>
      </c>
      <c r="B15" s="91" t="s">
        <v>84</v>
      </c>
      <c r="C15" s="18"/>
      <c r="D15" s="84" t="str">
        <f>IF(C15&gt;300,VLOOKUP(C15,Data!$A$2:$B$40,2,FALSE),"")</f>
        <v/>
      </c>
      <c r="E15" s="49"/>
      <c r="F15" s="50"/>
      <c r="G15" s="47"/>
      <c r="H15" s="38"/>
      <c r="I15" s="32"/>
    </row>
    <row r="16" spans="1:12" ht="41.4" x14ac:dyDescent="0.3">
      <c r="A16" s="31">
        <f>+A15+1</f>
        <v>9</v>
      </c>
      <c r="B16" s="91" t="s">
        <v>84</v>
      </c>
      <c r="C16" s="19"/>
      <c r="D16" s="85" t="str">
        <f>IF(C16&gt;300,VLOOKUP(C16,Data!$A$2:$B$40,2,FALSE),"")</f>
        <v/>
      </c>
      <c r="E16" s="51"/>
      <c r="F16" s="52"/>
      <c r="G16" s="48"/>
      <c r="H16" s="39"/>
      <c r="I16" s="33"/>
    </row>
    <row r="17" spans="1:9" ht="41.4" x14ac:dyDescent="0.3">
      <c r="A17" s="31">
        <f t="shared" ref="A17:A22" si="0">+A16+1</f>
        <v>10</v>
      </c>
      <c r="B17" s="91" t="s">
        <v>84</v>
      </c>
      <c r="C17" s="19"/>
      <c r="D17" s="85" t="str">
        <f>IF(C17&gt;300,VLOOKUP(C17,Data!$A$2:$B$40,2,FALSE),"")</f>
        <v/>
      </c>
      <c r="E17" s="51"/>
      <c r="F17" s="52"/>
      <c r="G17" s="48"/>
      <c r="H17" s="39"/>
      <c r="I17" s="33"/>
    </row>
    <row r="18" spans="1:9" ht="41.4" x14ac:dyDescent="0.3">
      <c r="A18" s="31">
        <f t="shared" si="0"/>
        <v>11</v>
      </c>
      <c r="B18" s="91" t="s">
        <v>84</v>
      </c>
      <c r="C18" s="19"/>
      <c r="D18" s="85" t="str">
        <f>IF(C18&gt;300,VLOOKUP(C18,Data!$A$2:$B$40,2,FALSE),"")</f>
        <v/>
      </c>
      <c r="E18" s="51"/>
      <c r="F18" s="52"/>
      <c r="G18" s="48"/>
      <c r="H18" s="39"/>
      <c r="I18" s="33"/>
    </row>
    <row r="19" spans="1:9" ht="41.4" x14ac:dyDescent="0.3">
      <c r="A19" s="31">
        <f t="shared" si="0"/>
        <v>12</v>
      </c>
      <c r="B19" s="91" t="s">
        <v>84</v>
      </c>
      <c r="C19" s="19"/>
      <c r="D19" s="85" t="str">
        <f>IF(C19&gt;300,VLOOKUP(C19,Data!$A$2:$B$40,2,FALSE),"")</f>
        <v/>
      </c>
      <c r="E19" s="51"/>
      <c r="F19" s="52"/>
      <c r="G19" s="48"/>
      <c r="H19" s="39"/>
      <c r="I19" s="33"/>
    </row>
    <row r="20" spans="1:9" ht="41.4" x14ac:dyDescent="0.3">
      <c r="A20" s="31">
        <f t="shared" si="0"/>
        <v>13</v>
      </c>
      <c r="B20" s="91" t="s">
        <v>84</v>
      </c>
      <c r="C20" s="19"/>
      <c r="D20" s="85" t="str">
        <f>IF(C20&gt;300,VLOOKUP(C20,Data!$A$2:$B$40,2,FALSE),"")</f>
        <v/>
      </c>
      <c r="E20" s="51"/>
      <c r="F20" s="52"/>
      <c r="G20" s="48"/>
      <c r="H20" s="39"/>
      <c r="I20" s="33"/>
    </row>
    <row r="21" spans="1:9" ht="41.4" x14ac:dyDescent="0.3">
      <c r="A21" s="31">
        <f t="shared" si="0"/>
        <v>14</v>
      </c>
      <c r="B21" s="91" t="s">
        <v>84</v>
      </c>
      <c r="C21" s="19"/>
      <c r="D21" s="85" t="str">
        <f>IF(C21&gt;300,VLOOKUP(C21,Data!$A$2:$B$40,2,FALSE),"")</f>
        <v/>
      </c>
      <c r="E21" s="51"/>
      <c r="F21" s="52"/>
      <c r="G21" s="48"/>
      <c r="H21" s="39"/>
      <c r="I21" s="33"/>
    </row>
    <row r="22" spans="1:9" ht="41.4" x14ac:dyDescent="0.3">
      <c r="A22" s="31">
        <f t="shared" si="0"/>
        <v>15</v>
      </c>
      <c r="B22" s="91" t="s">
        <v>84</v>
      </c>
      <c r="C22" s="19"/>
      <c r="D22" s="85" t="str">
        <f>IF(C22&gt;300,VLOOKUP(C22,Data!$A$2:$B$40,2,FALSE),"")</f>
        <v/>
      </c>
      <c r="E22" s="51"/>
      <c r="F22" s="52"/>
      <c r="G22" s="48"/>
      <c r="H22" s="39"/>
      <c r="I22" s="33"/>
    </row>
    <row r="23" spans="1:9" ht="41.4" x14ac:dyDescent="0.3">
      <c r="A23" s="31">
        <f t="shared" ref="A23:A24" si="1">+A22+1</f>
        <v>16</v>
      </c>
      <c r="B23" s="91" t="s">
        <v>84</v>
      </c>
      <c r="C23" s="19"/>
      <c r="D23" s="85" t="str">
        <f>IF(C23&gt;300,VLOOKUP(C23,Data!$A$2:$B$40,2,FALSE),"")</f>
        <v/>
      </c>
      <c r="E23" s="51"/>
      <c r="F23" s="52"/>
      <c r="G23" s="48"/>
      <c r="H23" s="39"/>
      <c r="I23" s="33"/>
    </row>
    <row r="24" spans="1:9" ht="42" thickBot="1" x14ac:dyDescent="0.35">
      <c r="A24" s="31">
        <f t="shared" si="1"/>
        <v>17</v>
      </c>
      <c r="B24" s="91" t="s">
        <v>84</v>
      </c>
      <c r="C24" s="19"/>
      <c r="D24" s="85" t="str">
        <f>IF(C24&gt;300,VLOOKUP(C24,Data!$A$2:$B$40,2,FALSE),"")</f>
        <v/>
      </c>
      <c r="E24" s="51"/>
      <c r="F24" s="52"/>
      <c r="G24" s="48"/>
      <c r="H24" s="39"/>
      <c r="I24" s="33"/>
    </row>
    <row r="25" spans="1:9" ht="24" customHeight="1" thickBot="1" x14ac:dyDescent="0.35">
      <c r="A25" s="114" t="s">
        <v>78</v>
      </c>
      <c r="B25" s="115"/>
      <c r="C25" s="115"/>
      <c r="D25" s="115"/>
      <c r="E25" s="115"/>
      <c r="F25" s="115"/>
      <c r="G25" s="115"/>
      <c r="H25" s="116"/>
      <c r="I25" s="9">
        <f>SUM(I14:I24)</f>
        <v>0</v>
      </c>
    </row>
    <row r="26" spans="1:9" ht="27.6" x14ac:dyDescent="0.3">
      <c r="A26" s="34">
        <f>+A24+1</f>
        <v>18</v>
      </c>
      <c r="B26" s="12" t="s">
        <v>85</v>
      </c>
      <c r="C26" s="20"/>
      <c r="D26" s="86" t="str">
        <f>IF(C26&gt;300,VLOOKUP(C26,Data!$A$2:$B$40,2,FALSE),"")</f>
        <v/>
      </c>
      <c r="E26" s="71"/>
      <c r="F26" s="72"/>
      <c r="G26" s="55"/>
      <c r="H26" s="40"/>
      <c r="I26" s="35"/>
    </row>
    <row r="27" spans="1:9" ht="27.6" x14ac:dyDescent="0.3">
      <c r="A27" s="34">
        <f>+A26+1</f>
        <v>19</v>
      </c>
      <c r="B27" s="12" t="s">
        <v>85</v>
      </c>
      <c r="C27" s="20"/>
      <c r="D27" s="87" t="str">
        <f>IF(C27&gt;300,VLOOKUP(C27,Data!$A$2:$B$40,2,FALSE),"")</f>
        <v/>
      </c>
      <c r="E27" s="57"/>
      <c r="F27" s="58"/>
      <c r="G27" s="55"/>
      <c r="H27" s="40"/>
      <c r="I27" s="35"/>
    </row>
    <row r="28" spans="1:9" ht="27.6" x14ac:dyDescent="0.3">
      <c r="A28" s="34">
        <f>+A27+1</f>
        <v>20</v>
      </c>
      <c r="B28" s="12" t="s">
        <v>85</v>
      </c>
      <c r="C28" s="20"/>
      <c r="D28" s="87" t="str">
        <f>IF(C28&gt;300,VLOOKUP(C28,Data!$A$2:$B$40,2,FALSE),"")</f>
        <v/>
      </c>
      <c r="E28" s="57"/>
      <c r="F28" s="58"/>
      <c r="G28" s="55"/>
      <c r="H28" s="40"/>
      <c r="I28" s="35"/>
    </row>
    <row r="29" spans="1:9" ht="27.6" x14ac:dyDescent="0.3">
      <c r="A29" s="34">
        <f t="shared" ref="A29:A34" si="2">+A28+1</f>
        <v>21</v>
      </c>
      <c r="B29" s="12" t="s">
        <v>85</v>
      </c>
      <c r="C29" s="20"/>
      <c r="D29" s="87" t="str">
        <f>IF(C29&gt;300,VLOOKUP(C29,Data!$A$2:$B$40,2,FALSE),"")</f>
        <v/>
      </c>
      <c r="E29" s="57"/>
      <c r="F29" s="58"/>
      <c r="G29" s="55"/>
      <c r="H29" s="40"/>
      <c r="I29" s="35"/>
    </row>
    <row r="30" spans="1:9" ht="27.6" x14ac:dyDescent="0.3">
      <c r="A30" s="34">
        <f t="shared" si="2"/>
        <v>22</v>
      </c>
      <c r="B30" s="12" t="s">
        <v>85</v>
      </c>
      <c r="C30" s="20"/>
      <c r="D30" s="87" t="str">
        <f>IF(C30&gt;300,VLOOKUP(C30,Data!$A$2:$B$40,2,FALSE),"")</f>
        <v/>
      </c>
      <c r="E30" s="57"/>
      <c r="F30" s="58"/>
      <c r="G30" s="55"/>
      <c r="H30" s="40"/>
      <c r="I30" s="35"/>
    </row>
    <row r="31" spans="1:9" ht="27.6" x14ac:dyDescent="0.3">
      <c r="A31" s="34">
        <f t="shared" si="2"/>
        <v>23</v>
      </c>
      <c r="B31" s="12" t="s">
        <v>85</v>
      </c>
      <c r="C31" s="20"/>
      <c r="D31" s="87" t="str">
        <f>IF(C31&gt;300,VLOOKUP(C31,Data!$A$2:$B$40,2,FALSE),"")</f>
        <v/>
      </c>
      <c r="E31" s="57"/>
      <c r="F31" s="58"/>
      <c r="G31" s="55"/>
      <c r="H31" s="40"/>
      <c r="I31" s="35"/>
    </row>
    <row r="32" spans="1:9" ht="27.6" x14ac:dyDescent="0.3">
      <c r="A32" s="34">
        <f t="shared" si="2"/>
        <v>24</v>
      </c>
      <c r="B32" s="12" t="s">
        <v>85</v>
      </c>
      <c r="C32" s="20"/>
      <c r="D32" s="87" t="str">
        <f>IF(C32&gt;300,VLOOKUP(C32,Data!$A$2:$B$40,2,FALSE),"")</f>
        <v/>
      </c>
      <c r="E32" s="57"/>
      <c r="F32" s="58"/>
      <c r="G32" s="55"/>
      <c r="H32" s="40"/>
      <c r="I32" s="35"/>
    </row>
    <row r="33" spans="1:9" ht="27.6" x14ac:dyDescent="0.3">
      <c r="A33" s="34">
        <f t="shared" si="2"/>
        <v>25</v>
      </c>
      <c r="B33" s="12" t="s">
        <v>85</v>
      </c>
      <c r="C33" s="20"/>
      <c r="D33" s="87" t="str">
        <f>IF(C33&gt;300,VLOOKUP(C33,Data!$A$2:$B$40,2,FALSE),"")</f>
        <v/>
      </c>
      <c r="E33" s="57"/>
      <c r="F33" s="58"/>
      <c r="G33" s="55"/>
      <c r="H33" s="40"/>
      <c r="I33" s="35"/>
    </row>
    <row r="34" spans="1:9" ht="27.6" x14ac:dyDescent="0.3">
      <c r="A34" s="34">
        <f t="shared" si="2"/>
        <v>26</v>
      </c>
      <c r="B34" s="12" t="s">
        <v>85</v>
      </c>
      <c r="C34" s="20"/>
      <c r="D34" s="87" t="str">
        <f>IF(C34&gt;300,VLOOKUP(C34,Data!$A$2:$B$40,2,FALSE),"")</f>
        <v/>
      </c>
      <c r="E34" s="57"/>
      <c r="F34" s="58"/>
      <c r="G34" s="55"/>
      <c r="H34" s="40"/>
      <c r="I34" s="35"/>
    </row>
    <row r="35" spans="1:9" ht="27.6" x14ac:dyDescent="0.3">
      <c r="A35" s="34">
        <f t="shared" ref="A35:A36" si="3">+A34+1</f>
        <v>27</v>
      </c>
      <c r="B35" s="12" t="s">
        <v>85</v>
      </c>
      <c r="C35" s="20"/>
      <c r="D35" s="87" t="str">
        <f>IF(C35&gt;300,VLOOKUP(C35,Data!$A$2:$B$40,2,FALSE),"")</f>
        <v/>
      </c>
      <c r="E35" s="57"/>
      <c r="F35" s="58"/>
      <c r="G35" s="55"/>
      <c r="H35" s="40"/>
      <c r="I35" s="35"/>
    </row>
    <row r="36" spans="1:9" ht="28.2" thickBot="1" x14ac:dyDescent="0.35">
      <c r="A36" s="34">
        <f t="shared" si="3"/>
        <v>28</v>
      </c>
      <c r="B36" s="12" t="s">
        <v>85</v>
      </c>
      <c r="C36" s="20"/>
      <c r="D36" s="87" t="str">
        <f>IF(C36&gt;300,VLOOKUP(C36,Data!$A$2:$B$40,2,FALSE),"")</f>
        <v/>
      </c>
      <c r="E36" s="57"/>
      <c r="F36" s="58"/>
      <c r="G36" s="55"/>
      <c r="H36" s="40"/>
      <c r="I36" s="35"/>
    </row>
    <row r="37" spans="1:9" ht="24" customHeight="1" thickBot="1" x14ac:dyDescent="0.35">
      <c r="A37" s="114" t="s">
        <v>77</v>
      </c>
      <c r="B37" s="115"/>
      <c r="C37" s="115"/>
      <c r="D37" s="115"/>
      <c r="E37" s="115"/>
      <c r="F37" s="115"/>
      <c r="G37" s="115"/>
      <c r="H37" s="116"/>
      <c r="I37" s="9">
        <f>SUM(I26:I36)</f>
        <v>0</v>
      </c>
    </row>
    <row r="38" spans="1:9" ht="24" customHeight="1" thickBot="1" x14ac:dyDescent="0.35">
      <c r="A38" s="117" t="s">
        <v>80</v>
      </c>
      <c r="B38" s="118"/>
      <c r="C38" s="118"/>
      <c r="D38" s="118"/>
      <c r="E38" s="118"/>
      <c r="F38" s="118"/>
      <c r="G38" s="118"/>
      <c r="H38" s="119"/>
      <c r="I38" s="10">
        <f>+I37+I25+I13</f>
        <v>0</v>
      </c>
    </row>
    <row r="39" spans="1:9" ht="24" customHeight="1" thickBot="1" x14ac:dyDescent="0.35">
      <c r="A39" s="120" t="s">
        <v>68</v>
      </c>
      <c r="B39" s="121"/>
      <c r="C39" s="121"/>
      <c r="D39" s="121"/>
      <c r="E39" s="121"/>
      <c r="F39" s="121"/>
      <c r="G39" s="121"/>
      <c r="H39" s="122"/>
      <c r="I39" s="88">
        <f>+G2</f>
        <v>0</v>
      </c>
    </row>
    <row r="40" spans="1:9" ht="24" customHeight="1" thickBot="1" x14ac:dyDescent="0.35">
      <c r="A40" s="123" t="s">
        <v>79</v>
      </c>
      <c r="B40" s="124"/>
      <c r="C40" s="124"/>
      <c r="D40" s="124"/>
      <c r="E40" s="124"/>
      <c r="F40" s="124"/>
      <c r="G40" s="124"/>
      <c r="H40" s="125"/>
      <c r="I40" s="11">
        <f>+I39-I38</f>
        <v>0</v>
      </c>
    </row>
    <row r="41" spans="1:9" ht="30" customHeight="1" x14ac:dyDescent="0.3">
      <c r="A41" s="126" t="str">
        <f>IF(I38&gt;I39,"ERROR - SPENDING PLAN IS OVERBUDGET","")</f>
        <v/>
      </c>
      <c r="B41" s="126"/>
      <c r="C41" s="126"/>
      <c r="D41" s="126"/>
      <c r="E41" s="126"/>
      <c r="F41" s="126"/>
      <c r="G41" s="126"/>
      <c r="H41" s="126"/>
      <c r="I41" s="126"/>
    </row>
    <row r="42" spans="1:9" ht="30" customHeight="1" x14ac:dyDescent="0.3">
      <c r="E42" s="113"/>
      <c r="F42" s="113"/>
    </row>
    <row r="43" spans="1:9" ht="30" customHeight="1" x14ac:dyDescent="0.3">
      <c r="A43" s="79"/>
      <c r="B43" s="77"/>
      <c r="C43" s="77"/>
      <c r="D43" s="77"/>
      <c r="E43" s="113"/>
      <c r="F43" s="113"/>
      <c r="G43" s="127"/>
      <c r="H43" s="127"/>
      <c r="I43" s="78"/>
    </row>
    <row r="44" spans="1:9" ht="30" customHeight="1" x14ac:dyDescent="0.3">
      <c r="A44" s="76" t="s">
        <v>82</v>
      </c>
      <c r="B44" s="128" t="s">
        <v>81</v>
      </c>
      <c r="C44" s="128"/>
      <c r="D44" s="128"/>
      <c r="E44" s="113"/>
      <c r="F44" s="113"/>
      <c r="G44" s="128" t="s">
        <v>83</v>
      </c>
      <c r="H44" s="128"/>
      <c r="I44" s="76" t="s">
        <v>82</v>
      </c>
    </row>
    <row r="45" spans="1:9" ht="30" customHeight="1" x14ac:dyDescent="0.3">
      <c r="E45" s="113"/>
      <c r="F45" s="113"/>
    </row>
    <row r="46" spans="1:9" ht="30" customHeight="1" x14ac:dyDescent="0.3">
      <c r="E46" s="113"/>
      <c r="F46" s="113"/>
    </row>
    <row r="47" spans="1:9" ht="30" customHeight="1" x14ac:dyDescent="0.3">
      <c r="E47" s="113"/>
      <c r="F47" s="113"/>
    </row>
    <row r="48" spans="1:9" ht="30" customHeight="1" x14ac:dyDescent="0.3">
      <c r="E48" s="113"/>
      <c r="F48" s="113"/>
    </row>
    <row r="49" spans="5:6" ht="30" customHeight="1" x14ac:dyDescent="0.3">
      <c r="E49" s="113"/>
      <c r="F49" s="113"/>
    </row>
    <row r="50" spans="5:6" ht="30" customHeight="1" x14ac:dyDescent="0.3">
      <c r="E50" s="113"/>
      <c r="F50" s="113"/>
    </row>
    <row r="51" spans="5:6" ht="30" customHeight="1" x14ac:dyDescent="0.3">
      <c r="E51" s="113"/>
      <c r="F51" s="113"/>
    </row>
    <row r="52" spans="5:6" ht="30" customHeight="1" x14ac:dyDescent="0.3">
      <c r="E52" s="113"/>
      <c r="F52" s="113"/>
    </row>
    <row r="53" spans="5:6" ht="30" customHeight="1" x14ac:dyDescent="0.3">
      <c r="E53" s="113"/>
      <c r="F53" s="113"/>
    </row>
    <row r="54" spans="5:6" ht="30" customHeight="1" x14ac:dyDescent="0.3"/>
    <row r="55" spans="5:6" ht="30" customHeight="1" x14ac:dyDescent="0.3"/>
    <row r="56" spans="5:6" ht="30" customHeight="1" x14ac:dyDescent="0.3"/>
    <row r="57" spans="5:6" ht="30" customHeight="1" x14ac:dyDescent="0.3"/>
  </sheetData>
  <mergeCells count="28">
    <mergeCell ref="A41:I41"/>
    <mergeCell ref="A1:I1"/>
    <mergeCell ref="C2:D2"/>
    <mergeCell ref="C3:D3"/>
    <mergeCell ref="C4:D4"/>
    <mergeCell ref="E6:F6"/>
    <mergeCell ref="A13:H13"/>
    <mergeCell ref="A25:H25"/>
    <mergeCell ref="A37:H37"/>
    <mergeCell ref="A38:H38"/>
    <mergeCell ref="A39:H39"/>
    <mergeCell ref="A40:H40"/>
    <mergeCell ref="A5:H5"/>
    <mergeCell ref="E42:F42"/>
    <mergeCell ref="E43:F43"/>
    <mergeCell ref="G43:H43"/>
    <mergeCell ref="B44:D44"/>
    <mergeCell ref="E44:F44"/>
    <mergeCell ref="G44:H44"/>
    <mergeCell ref="E51:F51"/>
    <mergeCell ref="E52:F52"/>
    <mergeCell ref="E53:F53"/>
    <mergeCell ref="E45:F45"/>
    <mergeCell ref="E46:F46"/>
    <mergeCell ref="E47:F47"/>
    <mergeCell ref="E48:F48"/>
    <mergeCell ref="E49:F49"/>
    <mergeCell ref="E50:F50"/>
  </mergeCells>
  <conditionalFormatting sqref="B2:B4">
    <cfRule type="cellIs" dxfId="9" priority="5" operator="greaterThan">
      <formula>1</formula>
    </cfRule>
  </conditionalFormatting>
  <conditionalFormatting sqref="E2:E4">
    <cfRule type="cellIs" dxfId="8" priority="2" operator="greaterThan">
      <formula>1</formula>
    </cfRule>
  </conditionalFormatting>
  <conditionalFormatting sqref="E4">
    <cfRule type="cellIs" dxfId="7" priority="6" operator="equal">
      <formula>"No"</formula>
    </cfRule>
    <cfRule type="cellIs" dxfId="6" priority="7" operator="equal">
      <formula>"Yes"</formula>
    </cfRule>
    <cfRule type="cellIs" dxfId="5" priority="8" operator="equal">
      <formula>"Yes"</formula>
    </cfRule>
    <cfRule type="containsText" dxfId="4" priority="9" operator="containsText" text="&quot;&quot;">
      <formula>NOT(ISERROR(SEARCH("""""",E4)))</formula>
    </cfRule>
    <cfRule type="containsText" dxfId="3" priority="10" operator="containsText" text="&quot;&quot;">
      <formula>NOT(ISERROR(SEARCH("""""",E4)))</formula>
    </cfRule>
  </conditionalFormatting>
  <conditionalFormatting sqref="G2:G4">
    <cfRule type="cellIs" dxfId="2" priority="4" operator="greaterThan">
      <formula>1</formula>
    </cfRule>
  </conditionalFormatting>
  <conditionalFormatting sqref="I2:I4">
    <cfRule type="cellIs" dxfId="1" priority="3" operator="greaterThan">
      <formula>1</formula>
    </cfRule>
  </conditionalFormatting>
  <conditionalFormatting sqref="I5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D3515A9-E6AF-42C6-82D7-5C1A12CB2546}">
          <x14:formula1>
            <xm:f>Data!$A$46:$A$48</xm:f>
          </x14:formula1>
          <xm:sqref>I3</xm:sqref>
        </x14:dataValidation>
        <x14:dataValidation type="list" allowBlank="1" showInputMessage="1" showErrorMessage="1" xr:uid="{EC8FAE95-F608-42D1-8655-6D210D3CA060}">
          <x14:formula1>
            <xm:f>Data!$A$2:$A$8</xm:f>
          </x14:formula1>
          <xm:sqref>C7:C12</xm:sqref>
        </x14:dataValidation>
        <x14:dataValidation type="list" allowBlank="1" showInputMessage="1" showErrorMessage="1" xr:uid="{220F647F-FB2E-4CAB-9BB9-9F30E4449756}">
          <x14:formula1>
            <xm:f>Data!$A$9:$A$17</xm:f>
          </x14:formula1>
          <xm:sqref>C14:C24</xm:sqref>
        </x14:dataValidation>
        <x14:dataValidation type="list" allowBlank="1" showInputMessage="1" showErrorMessage="1" xr:uid="{BCC28A54-06A5-4665-AEEF-D88A66C30813}">
          <x14:formula1>
            <xm:f>Data!$A$18:$A$40</xm:f>
          </x14:formula1>
          <xm:sqref>C26:C36</xm:sqref>
        </x14:dataValidation>
        <x14:dataValidation type="list" allowBlank="1" showInputMessage="1" showErrorMessage="1" xr:uid="{C0E39C35-A235-4403-8758-5DCD4E6A81F6}">
          <x14:formula1>
            <xm:f>Data!$F$4:$F$9</xm:f>
          </x14:formula1>
          <xm:sqref>I2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7D0EC-A5B0-4F1C-BB51-2B58F8C3F075}">
  <sheetPr codeName="Sheet6">
    <tabColor rgb="FFFF0000"/>
  </sheetPr>
  <dimension ref="A1:I48"/>
  <sheetViews>
    <sheetView workbookViewId="0">
      <selection activeCell="H38" sqref="H38"/>
    </sheetView>
  </sheetViews>
  <sheetFormatPr defaultRowHeight="14.4" x14ac:dyDescent="0.3"/>
  <cols>
    <col min="1" max="1" width="15.33203125" customWidth="1"/>
    <col min="2" max="2" width="50.6640625" customWidth="1"/>
    <col min="5" max="5" width="17.44140625" customWidth="1"/>
    <col min="6" max="6" width="18.109375" customWidth="1"/>
  </cols>
  <sheetData>
    <row r="1" spans="1:9" x14ac:dyDescent="0.3">
      <c r="A1" s="5" t="s">
        <v>0</v>
      </c>
      <c r="B1" s="6" t="s">
        <v>1</v>
      </c>
    </row>
    <row r="2" spans="1:9" x14ac:dyDescent="0.3">
      <c r="A2">
        <v>310</v>
      </c>
      <c r="B2" t="s">
        <v>10</v>
      </c>
    </row>
    <row r="3" spans="1:9" x14ac:dyDescent="0.3">
      <c r="A3">
        <v>311</v>
      </c>
      <c r="B3" t="s">
        <v>11</v>
      </c>
      <c r="G3" s="24" t="s">
        <v>7</v>
      </c>
      <c r="H3" s="24" t="s">
        <v>8</v>
      </c>
      <c r="I3" s="24" t="s">
        <v>9</v>
      </c>
    </row>
    <row r="4" spans="1:9" x14ac:dyDescent="0.3">
      <c r="A4">
        <v>312</v>
      </c>
      <c r="B4" t="s">
        <v>12</v>
      </c>
      <c r="F4" t="s">
        <v>4</v>
      </c>
      <c r="G4" s="73">
        <v>230</v>
      </c>
      <c r="H4" s="73">
        <v>450</v>
      </c>
      <c r="I4" s="73">
        <v>690</v>
      </c>
    </row>
    <row r="5" spans="1:9" x14ac:dyDescent="0.3">
      <c r="A5">
        <v>313</v>
      </c>
      <c r="B5" t="s">
        <v>13</v>
      </c>
      <c r="F5" t="s">
        <v>5</v>
      </c>
      <c r="G5" s="73">
        <v>380</v>
      </c>
      <c r="H5" s="73">
        <v>600</v>
      </c>
      <c r="I5" s="73">
        <v>840</v>
      </c>
    </row>
    <row r="6" spans="1:9" x14ac:dyDescent="0.3">
      <c r="A6">
        <v>314</v>
      </c>
      <c r="B6" t="s">
        <v>14</v>
      </c>
      <c r="F6" t="s">
        <v>6</v>
      </c>
      <c r="G6" s="73">
        <v>380</v>
      </c>
      <c r="H6" s="73">
        <v>600</v>
      </c>
      <c r="I6" s="73">
        <v>840</v>
      </c>
    </row>
    <row r="7" spans="1:9" x14ac:dyDescent="0.3">
      <c r="A7">
        <v>320</v>
      </c>
      <c r="B7" t="s">
        <v>2</v>
      </c>
      <c r="F7" t="s">
        <v>48</v>
      </c>
      <c r="G7" s="73">
        <v>255</v>
      </c>
      <c r="H7" s="73">
        <v>495</v>
      </c>
      <c r="I7" s="73">
        <v>760</v>
      </c>
    </row>
    <row r="8" spans="1:9" x14ac:dyDescent="0.3">
      <c r="A8">
        <v>321</v>
      </c>
      <c r="B8" t="s">
        <v>15</v>
      </c>
      <c r="F8" t="s">
        <v>49</v>
      </c>
      <c r="G8" s="73">
        <v>420</v>
      </c>
      <c r="H8" s="73">
        <v>660</v>
      </c>
      <c r="I8" s="73">
        <v>925</v>
      </c>
    </row>
    <row r="9" spans="1:9" x14ac:dyDescent="0.3">
      <c r="A9">
        <v>331</v>
      </c>
      <c r="B9" t="s">
        <v>16</v>
      </c>
      <c r="F9" t="s">
        <v>50</v>
      </c>
      <c r="G9" s="73">
        <v>420</v>
      </c>
      <c r="H9" s="73">
        <v>660</v>
      </c>
      <c r="I9" s="73">
        <v>925</v>
      </c>
    </row>
    <row r="10" spans="1:9" x14ac:dyDescent="0.3">
      <c r="A10">
        <v>333</v>
      </c>
      <c r="B10" t="s">
        <v>17</v>
      </c>
    </row>
    <row r="11" spans="1:9" x14ac:dyDescent="0.3">
      <c r="A11">
        <v>334</v>
      </c>
      <c r="B11" t="s">
        <v>18</v>
      </c>
      <c r="C11" t="s">
        <v>3</v>
      </c>
    </row>
    <row r="12" spans="1:9" x14ac:dyDescent="0.3">
      <c r="A12">
        <v>335</v>
      </c>
      <c r="B12" t="s">
        <v>19</v>
      </c>
    </row>
    <row r="13" spans="1:9" x14ac:dyDescent="0.3">
      <c r="A13">
        <v>336</v>
      </c>
      <c r="B13" t="s">
        <v>20</v>
      </c>
    </row>
    <row r="14" spans="1:9" x14ac:dyDescent="0.3">
      <c r="A14">
        <v>337</v>
      </c>
      <c r="B14" t="s">
        <v>21</v>
      </c>
    </row>
    <row r="15" spans="1:9" x14ac:dyDescent="0.3">
      <c r="A15">
        <v>338</v>
      </c>
      <c r="B15" t="s">
        <v>22</v>
      </c>
    </row>
    <row r="16" spans="1:9" x14ac:dyDescent="0.3">
      <c r="A16">
        <v>339</v>
      </c>
      <c r="B16" t="s">
        <v>23</v>
      </c>
    </row>
    <row r="17" spans="1:2" x14ac:dyDescent="0.3">
      <c r="A17">
        <v>340</v>
      </c>
      <c r="B17" t="s">
        <v>24</v>
      </c>
    </row>
    <row r="18" spans="1:2" x14ac:dyDescent="0.3">
      <c r="A18">
        <v>356</v>
      </c>
      <c r="B18" t="s">
        <v>25</v>
      </c>
    </row>
    <row r="19" spans="1:2" x14ac:dyDescent="0.3">
      <c r="A19">
        <v>357</v>
      </c>
      <c r="B19" t="s">
        <v>26</v>
      </c>
    </row>
    <row r="20" spans="1:2" x14ac:dyDescent="0.3">
      <c r="A20">
        <v>358</v>
      </c>
      <c r="B20" t="s">
        <v>27</v>
      </c>
    </row>
    <row r="21" spans="1:2" x14ac:dyDescent="0.3">
      <c r="A21">
        <v>359</v>
      </c>
      <c r="B21" t="s">
        <v>28</v>
      </c>
    </row>
    <row r="22" spans="1:2" x14ac:dyDescent="0.3">
      <c r="A22">
        <v>360</v>
      </c>
      <c r="B22" t="s">
        <v>29</v>
      </c>
    </row>
    <row r="23" spans="1:2" x14ac:dyDescent="0.3">
      <c r="A23">
        <v>361</v>
      </c>
      <c r="B23" t="s">
        <v>30</v>
      </c>
    </row>
    <row r="24" spans="1:2" x14ac:dyDescent="0.3">
      <c r="A24">
        <v>362</v>
      </c>
      <c r="B24" t="s">
        <v>31</v>
      </c>
    </row>
    <row r="25" spans="1:2" x14ac:dyDescent="0.3">
      <c r="A25">
        <v>363</v>
      </c>
      <c r="B25" t="s">
        <v>32</v>
      </c>
    </row>
    <row r="26" spans="1:2" x14ac:dyDescent="0.3">
      <c r="A26">
        <v>364</v>
      </c>
      <c r="B26" t="s">
        <v>33</v>
      </c>
    </row>
    <row r="27" spans="1:2" ht="13.5" customHeight="1" x14ac:dyDescent="0.3">
      <c r="A27">
        <v>365</v>
      </c>
      <c r="B27" t="s">
        <v>34</v>
      </c>
    </row>
    <row r="28" spans="1:2" x14ac:dyDescent="0.3">
      <c r="A28">
        <v>366</v>
      </c>
      <c r="B28" t="s">
        <v>35</v>
      </c>
    </row>
    <row r="29" spans="1:2" x14ac:dyDescent="0.3">
      <c r="A29">
        <v>367</v>
      </c>
      <c r="B29" t="s">
        <v>36</v>
      </c>
    </row>
    <row r="30" spans="1:2" x14ac:dyDescent="0.3">
      <c r="A30">
        <v>368</v>
      </c>
      <c r="B30" t="s">
        <v>37</v>
      </c>
    </row>
    <row r="31" spans="1:2" x14ac:dyDescent="0.3">
      <c r="A31">
        <v>369</v>
      </c>
      <c r="B31" t="s">
        <v>38</v>
      </c>
    </row>
    <row r="32" spans="1:2" x14ac:dyDescent="0.3">
      <c r="A32">
        <v>370</v>
      </c>
      <c r="B32" t="s">
        <v>39</v>
      </c>
    </row>
    <row r="33" spans="1:3" x14ac:dyDescent="0.3">
      <c r="A33">
        <v>371</v>
      </c>
      <c r="B33" t="s">
        <v>40</v>
      </c>
    </row>
    <row r="34" spans="1:3" x14ac:dyDescent="0.3">
      <c r="A34">
        <v>372</v>
      </c>
      <c r="B34" t="s">
        <v>41</v>
      </c>
    </row>
    <row r="35" spans="1:3" x14ac:dyDescent="0.3">
      <c r="A35">
        <v>373</v>
      </c>
      <c r="B35" t="s">
        <v>42</v>
      </c>
    </row>
    <row r="36" spans="1:3" x14ac:dyDescent="0.3">
      <c r="A36">
        <v>374</v>
      </c>
      <c r="B36" t="s">
        <v>43</v>
      </c>
      <c r="C36">
        <v>230</v>
      </c>
    </row>
    <row r="37" spans="1:3" x14ac:dyDescent="0.3">
      <c r="A37">
        <v>375</v>
      </c>
      <c r="B37" t="s">
        <v>44</v>
      </c>
      <c r="C37">
        <v>380</v>
      </c>
    </row>
    <row r="38" spans="1:3" x14ac:dyDescent="0.3">
      <c r="A38">
        <v>376</v>
      </c>
      <c r="B38" t="s">
        <v>45</v>
      </c>
      <c r="C38">
        <v>450</v>
      </c>
    </row>
    <row r="39" spans="1:3" x14ac:dyDescent="0.3">
      <c r="A39">
        <v>377</v>
      </c>
      <c r="B39" t="s">
        <v>46</v>
      </c>
      <c r="C39">
        <v>600</v>
      </c>
    </row>
    <row r="40" spans="1:3" x14ac:dyDescent="0.3">
      <c r="A40">
        <v>378</v>
      </c>
      <c r="B40" t="s">
        <v>47</v>
      </c>
      <c r="C40">
        <v>690</v>
      </c>
    </row>
    <row r="41" spans="1:3" x14ac:dyDescent="0.3">
      <c r="C41">
        <v>840</v>
      </c>
    </row>
    <row r="42" spans="1:3" x14ac:dyDescent="0.3">
      <c r="A42" s="7">
        <v>315</v>
      </c>
      <c r="B42" t="s">
        <v>4</v>
      </c>
      <c r="C42">
        <v>225</v>
      </c>
    </row>
    <row r="43" spans="1:3" x14ac:dyDescent="0.3">
      <c r="A43" s="7">
        <v>316</v>
      </c>
      <c r="B43" t="s">
        <v>5</v>
      </c>
      <c r="C43">
        <v>420</v>
      </c>
    </row>
    <row r="44" spans="1:3" x14ac:dyDescent="0.3">
      <c r="A44" s="7">
        <v>317</v>
      </c>
      <c r="B44" t="s">
        <v>6</v>
      </c>
      <c r="C44">
        <v>495</v>
      </c>
    </row>
    <row r="45" spans="1:3" x14ac:dyDescent="0.3">
      <c r="C45">
        <v>660</v>
      </c>
    </row>
    <row r="46" spans="1:3" x14ac:dyDescent="0.3">
      <c r="A46" s="24" t="s">
        <v>7</v>
      </c>
      <c r="C46">
        <v>760</v>
      </c>
    </row>
    <row r="47" spans="1:3" x14ac:dyDescent="0.3">
      <c r="A47" s="24" t="s">
        <v>8</v>
      </c>
      <c r="C47">
        <v>925</v>
      </c>
    </row>
    <row r="48" spans="1:3" x14ac:dyDescent="0.3">
      <c r="A48" s="24" t="s">
        <v>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8B53-6116-498D-80D5-719AA0A7CC10}">
  <sheetPr codeName="Sheet7">
    <tabColor theme="9" tint="0.59999389629810485"/>
  </sheetPr>
  <dimension ref="A1"/>
  <sheetViews>
    <sheetView showGridLines="0" showRowColHeaders="0" topLeftCell="A22" zoomScaleNormal="100" workbookViewId="0">
      <selection activeCell="B7" sqref="B7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9D3A-63B8-4FF7-8FD3-BC915854DF66}">
  <sheetPr codeName="Sheet8">
    <tabColor theme="5" tint="0.39997558519241921"/>
  </sheetPr>
  <dimension ref="A1"/>
  <sheetViews>
    <sheetView showGridLines="0" showRowColHeaders="0" workbookViewId="0">
      <pane xSplit="30" ySplit="55" topLeftCell="AF92" activePane="bottomRight" state="frozen"/>
      <selection pane="topRight" activeCell="AE1" sqref="AE1"/>
      <selection pane="bottomLeft" activeCell="A56" sqref="A56"/>
      <selection pane="bottomRight" activeCell="M16" sqref="M16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SMALL</vt:lpstr>
      <vt:lpstr>SM - MED</vt:lpstr>
      <vt:lpstr>MEDIUM</vt:lpstr>
      <vt:lpstr>MED - LARGE</vt:lpstr>
      <vt:lpstr>LARGE</vt:lpstr>
      <vt:lpstr>Data</vt:lpstr>
      <vt:lpstr>Service Codes</vt:lpstr>
      <vt:lpstr>FMS Rates</vt:lpstr>
    </vt:vector>
  </TitlesOfParts>
  <Company>SDRC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Grossmann</dc:creator>
  <cp:lastModifiedBy>Karla Geraldo</cp:lastModifiedBy>
  <dcterms:created xsi:type="dcterms:W3CDTF">2024-01-03T23:55:59Z</dcterms:created>
  <dcterms:modified xsi:type="dcterms:W3CDTF">2024-03-13T15:43:51Z</dcterms:modified>
</cp:coreProperties>
</file>